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20490" windowHeight="7635" activeTab="3"/>
  </bookViews>
  <sheets>
    <sheet name="DIVISION PRESUPUESTO" sheetId="17" r:id="rId1"/>
    <sheet name="PRESUPUESTO ASIGNADO" sheetId="10" state="hidden" r:id="rId2"/>
    <sheet name="PRODUCTOS Y ACTIVIDADES" sheetId="9" r:id="rId3"/>
    <sheet name="PROGRAMACIÓN 2019" sheetId="6" r:id="rId4"/>
    <sheet name="Gráfico2" sheetId="15" state="hidden" r:id="rId5"/>
    <sheet name="Gráfico1" sheetId="14" state="hidden" r:id="rId6"/>
    <sheet name="SUSTENTO_INGRESOS" sheetId="13" r:id="rId7"/>
    <sheet name="Clasificador" sheetId="8" r:id="rId8"/>
  </sheets>
  <externalReferences>
    <externalReference r:id="rId9"/>
    <externalReference r:id="rId10"/>
  </externalReferences>
  <definedNames>
    <definedName name="_xlnm._FilterDatabase" localSheetId="7" hidden="1">Clasificador!$A$5:$G$1314</definedName>
    <definedName name="_xlnm._FilterDatabase" localSheetId="0" hidden="1">'DIVISION PRESUPUESTO'!$A$1:$D$59</definedName>
    <definedName name="_xlnm._FilterDatabase" localSheetId="1" hidden="1">'PRESUPUESTO ASIGNADO'!$A$1:$D$52</definedName>
    <definedName name="_xlnm._FilterDatabase" localSheetId="2" hidden="1">'PRODUCTOS Y ACTIVIDADES'!$B$15:$Y$87</definedName>
    <definedName name="_xlnm._FilterDatabase" localSheetId="3" hidden="1">'PROGRAMACIÓN 2019'!$A$1:$T$104</definedName>
    <definedName name="_xlnm._FilterDatabase" localSheetId="6" hidden="1">SUSTENTO_INGRESOS!$A$8:$R$19</definedName>
  </definedNames>
  <calcPr calcId="145621"/>
</workbook>
</file>

<file path=xl/calcChain.xml><?xml version="1.0" encoding="utf-8"?>
<calcChain xmlns="http://schemas.openxmlformats.org/spreadsheetml/2006/main">
  <c r="K33" i="9" l="1"/>
  <c r="K16" i="9" s="1"/>
  <c r="K49" i="9"/>
  <c r="K65" i="9"/>
  <c r="L65" i="9"/>
  <c r="K74" i="9"/>
  <c r="L16" i="9"/>
  <c r="K82" i="9"/>
  <c r="K80" i="9"/>
  <c r="K75" i="9"/>
  <c r="L74" i="9"/>
  <c r="L82" i="9"/>
  <c r="L80" i="9"/>
  <c r="L75" i="9"/>
  <c r="L49" i="9"/>
  <c r="L33" i="9"/>
  <c r="L17" i="9"/>
  <c r="D17" i="9" l="1"/>
  <c r="D29" i="9"/>
  <c r="D27" i="9"/>
  <c r="D22" i="9"/>
  <c r="D18" i="9"/>
  <c r="D2" i="17" l="1"/>
  <c r="M6" i="6"/>
  <c r="K6" i="6"/>
  <c r="I6" i="6"/>
  <c r="S6" i="6"/>
  <c r="T6" i="6" s="1"/>
  <c r="G3" i="6"/>
  <c r="G7" i="6"/>
  <c r="H7" i="6" s="1"/>
  <c r="S11" i="6"/>
  <c r="T11" i="6" s="1"/>
  <c r="G12" i="6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G13" i="6"/>
  <c r="H13" i="6" s="1"/>
  <c r="I13" i="6" s="1"/>
  <c r="J13" i="6" s="1"/>
  <c r="K13" i="6" s="1"/>
  <c r="L13" i="6" s="1"/>
  <c r="M13" i="6" s="1"/>
  <c r="N13" i="6" s="1"/>
  <c r="O13" i="6" s="1"/>
  <c r="P13" i="6" s="1"/>
  <c r="Q13" i="6" s="1"/>
  <c r="R13" i="6" s="1"/>
  <c r="R14" i="6"/>
  <c r="S14" i="6" s="1"/>
  <c r="I15" i="6"/>
  <c r="S15" i="6"/>
  <c r="T15" i="6" s="1"/>
  <c r="G18" i="6"/>
  <c r="H18" i="6" s="1"/>
  <c r="I18" i="6" s="1"/>
  <c r="J18" i="6" s="1"/>
  <c r="K18" i="6" s="1"/>
  <c r="L18" i="6" s="1"/>
  <c r="M18" i="6" s="1"/>
  <c r="N18" i="6" s="1"/>
  <c r="O18" i="6" s="1"/>
  <c r="G19" i="6"/>
  <c r="H19" i="6" s="1"/>
  <c r="I19" i="6" s="1"/>
  <c r="J19" i="6" s="1"/>
  <c r="K19" i="6" s="1"/>
  <c r="L19" i="6" s="1"/>
  <c r="M19" i="6" s="1"/>
  <c r="N19" i="6" s="1"/>
  <c r="O19" i="6" s="1"/>
  <c r="P19" i="6" s="1"/>
  <c r="Q19" i="6" s="1"/>
  <c r="R19" i="6" s="1"/>
  <c r="G21" i="6"/>
  <c r="H21" i="6" s="1"/>
  <c r="I21" i="6" s="1"/>
  <c r="J21" i="6" s="1"/>
  <c r="K21" i="6" s="1"/>
  <c r="L21" i="6" s="1"/>
  <c r="M21" i="6" s="1"/>
  <c r="N21" i="6" s="1"/>
  <c r="O21" i="6" s="1"/>
  <c r="P21" i="6" s="1"/>
  <c r="Q21" i="6" s="1"/>
  <c r="R21" i="6" s="1"/>
  <c r="G27" i="6"/>
  <c r="G28" i="6"/>
  <c r="H28" i="6" s="1"/>
  <c r="I28" i="6" s="1"/>
  <c r="R29" i="6"/>
  <c r="I30" i="6"/>
  <c r="G32" i="6"/>
  <c r="H32" i="6" s="1"/>
  <c r="I32" i="6" s="1"/>
  <c r="J32" i="6" s="1"/>
  <c r="K32" i="6" s="1"/>
  <c r="L32" i="6" s="1"/>
  <c r="M32" i="6" s="1"/>
  <c r="N32" i="6" s="1"/>
  <c r="O32" i="6" s="1"/>
  <c r="G33" i="6"/>
  <c r="H33" i="6" s="1"/>
  <c r="I33" i="6" s="1"/>
  <c r="J33" i="6" s="1"/>
  <c r="K33" i="6" s="1"/>
  <c r="L33" i="6" s="1"/>
  <c r="M33" i="6" s="1"/>
  <c r="N33" i="6" s="1"/>
  <c r="O33" i="6" s="1"/>
  <c r="P33" i="6" s="1"/>
  <c r="Q33" i="6" s="1"/>
  <c r="R33" i="6" s="1"/>
  <c r="G34" i="6"/>
  <c r="H34" i="6" s="1"/>
  <c r="I34" i="6" s="1"/>
  <c r="J34" i="6" s="1"/>
  <c r="K34" i="6" s="1"/>
  <c r="L34" i="6" s="1"/>
  <c r="M34" i="6" s="1"/>
  <c r="N34" i="6" s="1"/>
  <c r="O34" i="6" s="1"/>
  <c r="P34" i="6" s="1"/>
  <c r="Q34" i="6" s="1"/>
  <c r="R34" i="6" s="1"/>
  <c r="G35" i="6"/>
  <c r="H35" i="6" s="1"/>
  <c r="R36" i="6"/>
  <c r="S36" i="6" s="1"/>
  <c r="T36" i="6" s="1"/>
  <c r="I37" i="6"/>
  <c r="S37" i="6" s="1"/>
  <c r="T37" i="6" s="1"/>
  <c r="G38" i="6"/>
  <c r="G39" i="6"/>
  <c r="H39" i="6" s="1"/>
  <c r="I39" i="6" s="1"/>
  <c r="J39" i="6" s="1"/>
  <c r="K39" i="6" s="1"/>
  <c r="L39" i="6" s="1"/>
  <c r="M39" i="6" s="1"/>
  <c r="N39" i="6" s="1"/>
  <c r="O39" i="6" s="1"/>
  <c r="P39" i="6" s="1"/>
  <c r="Q39" i="6" s="1"/>
  <c r="R39" i="6" s="1"/>
  <c r="G40" i="6"/>
  <c r="H40" i="6" s="1"/>
  <c r="I40" i="6" s="1"/>
  <c r="J40" i="6" s="1"/>
  <c r="K40" i="6" s="1"/>
  <c r="L40" i="6" s="1"/>
  <c r="M40" i="6" s="1"/>
  <c r="N40" i="6" s="1"/>
  <c r="O40" i="6" s="1"/>
  <c r="P40" i="6" s="1"/>
  <c r="Q40" i="6" s="1"/>
  <c r="R40" i="6" s="1"/>
  <c r="R41" i="6"/>
  <c r="S41" i="6" s="1"/>
  <c r="T41" i="6" s="1"/>
  <c r="G44" i="6"/>
  <c r="H44" i="6" s="1"/>
  <c r="I44" i="6" s="1"/>
  <c r="J44" i="6" s="1"/>
  <c r="K44" i="6" s="1"/>
  <c r="L44" i="6" s="1"/>
  <c r="M44" i="6" s="1"/>
  <c r="N44" i="6" s="1"/>
  <c r="O44" i="6" s="1"/>
  <c r="P44" i="6" s="1"/>
  <c r="Q44" i="6" s="1"/>
  <c r="R44" i="6" s="1"/>
  <c r="G45" i="6"/>
  <c r="H45" i="6" s="1"/>
  <c r="I45" i="6" s="1"/>
  <c r="J45" i="6" s="1"/>
  <c r="K45" i="6" s="1"/>
  <c r="L45" i="6" s="1"/>
  <c r="M45" i="6" s="1"/>
  <c r="N45" i="6" s="1"/>
  <c r="O45" i="6" s="1"/>
  <c r="P45" i="6" s="1"/>
  <c r="Q45" i="6" s="1"/>
  <c r="R45" i="6" s="1"/>
  <c r="G46" i="6"/>
  <c r="H46" i="6" s="1"/>
  <c r="G47" i="6"/>
  <c r="H47" i="6" s="1"/>
  <c r="G48" i="6"/>
  <c r="H48" i="6" s="1"/>
  <c r="I48" i="6" s="1"/>
  <c r="J48" i="6" s="1"/>
  <c r="K48" i="6" s="1"/>
  <c r="L48" i="6" s="1"/>
  <c r="M48" i="6" s="1"/>
  <c r="N48" i="6" s="1"/>
  <c r="O48" i="6" s="1"/>
  <c r="P48" i="6" s="1"/>
  <c r="Q48" i="6" s="1"/>
  <c r="R48" i="6" s="1"/>
  <c r="I49" i="6"/>
  <c r="S49" i="6" s="1"/>
  <c r="T49" i="6" s="1"/>
  <c r="I50" i="6"/>
  <c r="S50" i="6"/>
  <c r="T50" i="6" s="1"/>
  <c r="I51" i="6"/>
  <c r="S51" i="6" s="1"/>
  <c r="T51" i="6" s="1"/>
  <c r="I52" i="6"/>
  <c r="S52" i="6" s="1"/>
  <c r="T52" i="6" s="1"/>
  <c r="I53" i="6"/>
  <c r="S53" i="6" s="1"/>
  <c r="T53" i="6" s="1"/>
  <c r="I54" i="6"/>
  <c r="S54" i="6" s="1"/>
  <c r="T54" i="6" s="1"/>
  <c r="G55" i="6"/>
  <c r="H55" i="6" s="1"/>
  <c r="I55" i="6" s="1"/>
  <c r="J55" i="6" s="1"/>
  <c r="K55" i="6" s="1"/>
  <c r="L55" i="6" s="1"/>
  <c r="M55" i="6" s="1"/>
  <c r="N55" i="6" s="1"/>
  <c r="G56" i="6"/>
  <c r="H56" i="6" s="1"/>
  <c r="I56" i="6" s="1"/>
  <c r="J56" i="6" s="1"/>
  <c r="K56" i="6" s="1"/>
  <c r="L56" i="6" s="1"/>
  <c r="M56" i="6" s="1"/>
  <c r="N56" i="6" s="1"/>
  <c r="O56" i="6" s="1"/>
  <c r="P56" i="6" s="1"/>
  <c r="Q56" i="6" s="1"/>
  <c r="R56" i="6" s="1"/>
  <c r="H57" i="6"/>
  <c r="S57" i="6" s="1"/>
  <c r="T57" i="6" s="1"/>
  <c r="G58" i="6"/>
  <c r="H58" i="6" s="1"/>
  <c r="I58" i="6" s="1"/>
  <c r="J58" i="6" s="1"/>
  <c r="K58" i="6" s="1"/>
  <c r="L58" i="6" s="1"/>
  <c r="M58" i="6" s="1"/>
  <c r="N58" i="6" s="1"/>
  <c r="O58" i="6" s="1"/>
  <c r="P58" i="6" s="1"/>
  <c r="Q58" i="6" s="1"/>
  <c r="R58" i="6" s="1"/>
  <c r="I59" i="6"/>
  <c r="S59" i="6" s="1"/>
  <c r="T59" i="6" s="1"/>
  <c r="H60" i="6"/>
  <c r="I60" i="6" s="1"/>
  <c r="J60" i="6" s="1"/>
  <c r="K60" i="6" s="1"/>
  <c r="L60" i="6" s="1"/>
  <c r="M60" i="6" s="1"/>
  <c r="N60" i="6" s="1"/>
  <c r="O60" i="6" s="1"/>
  <c r="P60" i="6" s="1"/>
  <c r="Q60" i="6" s="1"/>
  <c r="R60" i="6" s="1"/>
  <c r="S60" i="6" s="1"/>
  <c r="T60" i="6" s="1"/>
  <c r="H61" i="6"/>
  <c r="I61" i="6" s="1"/>
  <c r="J61" i="6" s="1"/>
  <c r="K61" i="6" s="1"/>
  <c r="L61" i="6" s="1"/>
  <c r="M61" i="6" s="1"/>
  <c r="N61" i="6" s="1"/>
  <c r="O61" i="6" s="1"/>
  <c r="P61" i="6" s="1"/>
  <c r="Q61" i="6" s="1"/>
  <c r="R61" i="6" s="1"/>
  <c r="I62" i="6"/>
  <c r="S62" i="6" s="1"/>
  <c r="T62" i="6" s="1"/>
  <c r="S63" i="6"/>
  <c r="T63" i="6" s="1"/>
  <c r="S64" i="6"/>
  <c r="T64" i="6" s="1"/>
  <c r="I65" i="6"/>
  <c r="S65" i="6" s="1"/>
  <c r="T65" i="6" s="1"/>
  <c r="I66" i="6"/>
  <c r="S66" i="6" s="1"/>
  <c r="T66" i="6" s="1"/>
  <c r="I67" i="6"/>
  <c r="S67" i="6" s="1"/>
  <c r="T67" i="6" s="1"/>
  <c r="I68" i="6"/>
  <c r="S68" i="6" s="1"/>
  <c r="I69" i="6"/>
  <c r="S69" i="6" s="1"/>
  <c r="T69" i="6" s="1"/>
  <c r="H70" i="6"/>
  <c r="I70" i="6"/>
  <c r="J70" i="6" s="1"/>
  <c r="K70" i="6" s="1"/>
  <c r="S70" i="6" s="1"/>
  <c r="T70" i="6" s="1"/>
  <c r="I71" i="6"/>
  <c r="S71" i="6" s="1"/>
  <c r="T71" i="6" s="1"/>
  <c r="I72" i="6"/>
  <c r="S72" i="6" s="1"/>
  <c r="T72" i="6" s="1"/>
  <c r="I73" i="6"/>
  <c r="S73" i="6" s="1"/>
  <c r="T73" i="6" s="1"/>
  <c r="I74" i="6"/>
  <c r="S74" i="6" s="1"/>
  <c r="T74" i="6" s="1"/>
  <c r="J75" i="6"/>
  <c r="S75" i="6" s="1"/>
  <c r="T75" i="6" s="1"/>
  <c r="J76" i="6"/>
  <c r="S76" i="6" s="1"/>
  <c r="T76" i="6" s="1"/>
  <c r="J77" i="6"/>
  <c r="S77" i="6" s="1"/>
  <c r="T77" i="6" s="1"/>
  <c r="J78" i="6"/>
  <c r="S78" i="6" s="1"/>
  <c r="T78" i="6" s="1"/>
  <c r="H79" i="6"/>
  <c r="S80" i="6"/>
  <c r="T80" i="6" s="1"/>
  <c r="J81" i="6"/>
  <c r="S81" i="6" s="1"/>
  <c r="T81" i="6" s="1"/>
  <c r="J82" i="6"/>
  <c r="S82" i="6"/>
  <c r="T82" i="6" s="1"/>
  <c r="J83" i="6"/>
  <c r="S83" i="6"/>
  <c r="T83" i="6" s="1"/>
  <c r="J84" i="6"/>
  <c r="S84" i="6" s="1"/>
  <c r="T84" i="6" s="1"/>
  <c r="J85" i="6"/>
  <c r="S85" i="6" s="1"/>
  <c r="T85" i="6" s="1"/>
  <c r="I86" i="6"/>
  <c r="S86" i="6" s="1"/>
  <c r="T86" i="6" s="1"/>
  <c r="I87" i="6"/>
  <c r="S87" i="6" s="1"/>
  <c r="T87" i="6" s="1"/>
  <c r="I88" i="6"/>
  <c r="S88" i="6"/>
  <c r="T88" i="6" s="1"/>
  <c r="H89" i="6"/>
  <c r="I89" i="6" s="1"/>
  <c r="J89" i="6" s="1"/>
  <c r="K89" i="6" s="1"/>
  <c r="J90" i="6"/>
  <c r="S90" i="6" s="1"/>
  <c r="T90" i="6" s="1"/>
  <c r="J91" i="6"/>
  <c r="S91" i="6" s="1"/>
  <c r="T91" i="6" s="1"/>
  <c r="J92" i="6"/>
  <c r="S92" i="6" s="1"/>
  <c r="T92" i="6" s="1"/>
  <c r="J93" i="6"/>
  <c r="S93" i="6" s="1"/>
  <c r="T93" i="6" s="1"/>
  <c r="J94" i="6"/>
  <c r="S94" i="6"/>
  <c r="T94" i="6" s="1"/>
  <c r="J95" i="6"/>
  <c r="S95" i="6" s="1"/>
  <c r="T95" i="6" s="1"/>
  <c r="I96" i="6"/>
  <c r="S96" i="6" s="1"/>
  <c r="T96" i="6" s="1"/>
  <c r="I97" i="6"/>
  <c r="S97" i="6" s="1"/>
  <c r="I98" i="6"/>
  <c r="S98" i="6" s="1"/>
  <c r="T98" i="6" s="1"/>
  <c r="I99" i="6"/>
  <c r="S99" i="6" s="1"/>
  <c r="T99" i="6" s="1"/>
  <c r="I100" i="6"/>
  <c r="S100" i="6" s="1"/>
  <c r="T100" i="6" s="1"/>
  <c r="I101" i="6"/>
  <c r="S101" i="6" s="1"/>
  <c r="T101" i="6" s="1"/>
  <c r="S103" i="6"/>
  <c r="T103" i="6" s="1"/>
  <c r="S104" i="6"/>
  <c r="T104" i="6" s="1"/>
  <c r="F8" i="6"/>
  <c r="F17" i="6"/>
  <c r="G17" i="6" s="1"/>
  <c r="H17" i="6" s="1"/>
  <c r="I17" i="6" s="1"/>
  <c r="F26" i="6"/>
  <c r="G26" i="6" s="1"/>
  <c r="F10" i="6"/>
  <c r="G10" i="6"/>
  <c r="H10" i="6" s="1"/>
  <c r="F25" i="6"/>
  <c r="G25" i="6"/>
  <c r="F23" i="6"/>
  <c r="I23" i="6" s="1"/>
  <c r="S23" i="6" s="1"/>
  <c r="T23" i="6" s="1"/>
  <c r="F22" i="6"/>
  <c r="R22" i="6"/>
  <c r="S22" i="6" s="1"/>
  <c r="T22" i="6" s="1"/>
  <c r="F20" i="6"/>
  <c r="G20" i="6" s="1"/>
  <c r="H20" i="6" s="1"/>
  <c r="I20" i="6" s="1"/>
  <c r="J20" i="6" s="1"/>
  <c r="K20" i="6" s="1"/>
  <c r="F4" i="6"/>
  <c r="R4" i="6" s="1"/>
  <c r="S4" i="6" s="1"/>
  <c r="T4" i="6" s="1"/>
  <c r="F5" i="6"/>
  <c r="I5" i="6" s="1"/>
  <c r="S5" i="6" s="1"/>
  <c r="T5" i="6" s="1"/>
  <c r="F42" i="6"/>
  <c r="I42" i="6"/>
  <c r="S42" i="6" s="1"/>
  <c r="T42" i="6" s="1"/>
  <c r="F6" i="6"/>
  <c r="F43" i="6"/>
  <c r="G43" i="6" s="1"/>
  <c r="H43" i="6" s="1"/>
  <c r="I43" i="6" s="1"/>
  <c r="J43" i="6" s="1"/>
  <c r="K43" i="6" s="1"/>
  <c r="L43" i="6" s="1"/>
  <c r="M43" i="6" s="1"/>
  <c r="N43" i="6" s="1"/>
  <c r="O43" i="6" s="1"/>
  <c r="P43" i="6" s="1"/>
  <c r="Q43" i="6" s="1"/>
  <c r="R43" i="6" s="1"/>
  <c r="F9" i="6"/>
  <c r="G9" i="6" s="1"/>
  <c r="F2" i="6"/>
  <c r="G4" i="6"/>
  <c r="H4" i="6"/>
  <c r="I4" i="6"/>
  <c r="J4" i="6"/>
  <c r="K4" i="6"/>
  <c r="L4" i="6"/>
  <c r="M4" i="6"/>
  <c r="N4" i="6"/>
  <c r="O4" i="6"/>
  <c r="P4" i="6"/>
  <c r="Q4" i="6"/>
  <c r="G5" i="6"/>
  <c r="H5" i="6"/>
  <c r="J5" i="6"/>
  <c r="K5" i="6"/>
  <c r="L5" i="6"/>
  <c r="M5" i="6"/>
  <c r="N5" i="6"/>
  <c r="O5" i="6"/>
  <c r="P5" i="6"/>
  <c r="Q5" i="6"/>
  <c r="R5" i="6"/>
  <c r="G16" i="6"/>
  <c r="H16" i="6"/>
  <c r="I16" i="6"/>
  <c r="J16" i="6"/>
  <c r="K16" i="6"/>
  <c r="L16" i="6"/>
  <c r="M16" i="6"/>
  <c r="N16" i="6"/>
  <c r="O16" i="6"/>
  <c r="P16" i="6"/>
  <c r="Q16" i="6"/>
  <c r="R16" i="6"/>
  <c r="G24" i="6"/>
  <c r="H24" i="6"/>
  <c r="I24" i="6"/>
  <c r="J24" i="6"/>
  <c r="K24" i="6"/>
  <c r="L24" i="6"/>
  <c r="S24" i="6" s="1"/>
  <c r="M24" i="6"/>
  <c r="N24" i="6"/>
  <c r="O24" i="6"/>
  <c r="P24" i="6"/>
  <c r="Q24" i="6"/>
  <c r="R24" i="6"/>
  <c r="G29" i="6"/>
  <c r="S29" i="6"/>
  <c r="T29" i="6" s="1"/>
  <c r="H29" i="6"/>
  <c r="I29" i="6"/>
  <c r="J29" i="6"/>
  <c r="K29" i="6"/>
  <c r="L29" i="6"/>
  <c r="M29" i="6"/>
  <c r="N29" i="6"/>
  <c r="O29" i="6"/>
  <c r="P29" i="6"/>
  <c r="Q29" i="6"/>
  <c r="G30" i="6"/>
  <c r="H30" i="6"/>
  <c r="J30" i="6"/>
  <c r="K30" i="6"/>
  <c r="L30" i="6"/>
  <c r="S30" i="6" s="1"/>
  <c r="T30" i="6" s="1"/>
  <c r="M30" i="6"/>
  <c r="N30" i="6"/>
  <c r="O30" i="6"/>
  <c r="P30" i="6"/>
  <c r="Q30" i="6"/>
  <c r="R30" i="6"/>
  <c r="G31" i="6"/>
  <c r="H31" i="6"/>
  <c r="I31" i="6"/>
  <c r="J31" i="6"/>
  <c r="K31" i="6"/>
  <c r="L31" i="6"/>
  <c r="M31" i="6"/>
  <c r="N31" i="6"/>
  <c r="O31" i="6"/>
  <c r="P31" i="6"/>
  <c r="Q31" i="6"/>
  <c r="R31" i="6"/>
  <c r="G102" i="6"/>
  <c r="H102" i="6" s="1"/>
  <c r="E19" i="6"/>
  <c r="A19" i="6"/>
  <c r="E18" i="6"/>
  <c r="A18" i="6"/>
  <c r="E17" i="6"/>
  <c r="A17" i="6"/>
  <c r="E16" i="6"/>
  <c r="A16" i="6"/>
  <c r="E15" i="6"/>
  <c r="A15" i="6"/>
  <c r="T14" i="6"/>
  <c r="E14" i="6"/>
  <c r="A14" i="6"/>
  <c r="E13" i="6"/>
  <c r="A13" i="6"/>
  <c r="E12" i="6"/>
  <c r="A12" i="6"/>
  <c r="E26" i="6"/>
  <c r="A26" i="6"/>
  <c r="E25" i="6"/>
  <c r="A25" i="6"/>
  <c r="E24" i="6"/>
  <c r="A24" i="6"/>
  <c r="E23" i="6"/>
  <c r="A23" i="6"/>
  <c r="E22" i="6"/>
  <c r="A22" i="6"/>
  <c r="E21" i="6"/>
  <c r="A21" i="6"/>
  <c r="E20" i="6"/>
  <c r="A20" i="6"/>
  <c r="E10" i="6"/>
  <c r="A10" i="6"/>
  <c r="E9" i="6"/>
  <c r="A9" i="6"/>
  <c r="E8" i="6"/>
  <c r="A8" i="6"/>
  <c r="E7" i="6"/>
  <c r="A7" i="6"/>
  <c r="E6" i="6"/>
  <c r="A6" i="6"/>
  <c r="E5" i="6"/>
  <c r="A5" i="6"/>
  <c r="E4" i="6"/>
  <c r="A4" i="6"/>
  <c r="E3" i="6"/>
  <c r="A3" i="6"/>
  <c r="E2" i="6"/>
  <c r="A2" i="6"/>
  <c r="E34" i="6"/>
  <c r="A34" i="6"/>
  <c r="E33" i="6"/>
  <c r="A33" i="6"/>
  <c r="E32" i="6"/>
  <c r="A32" i="6"/>
  <c r="E31" i="6"/>
  <c r="A31" i="6"/>
  <c r="E30" i="6"/>
  <c r="A30" i="6"/>
  <c r="E29" i="6"/>
  <c r="A29" i="6"/>
  <c r="E28" i="6"/>
  <c r="A28" i="6"/>
  <c r="E27" i="6"/>
  <c r="A27" i="6"/>
  <c r="E40" i="6"/>
  <c r="A40" i="6"/>
  <c r="E39" i="6"/>
  <c r="A39" i="6"/>
  <c r="E38" i="6"/>
  <c r="A38" i="6"/>
  <c r="E37" i="6"/>
  <c r="A37" i="6"/>
  <c r="E36" i="6"/>
  <c r="A36" i="6"/>
  <c r="E35" i="6"/>
  <c r="A35" i="6"/>
  <c r="A41" i="6"/>
  <c r="E41" i="6"/>
  <c r="A42" i="6"/>
  <c r="E42" i="6"/>
  <c r="A43" i="6"/>
  <c r="E43" i="6"/>
  <c r="A44" i="6"/>
  <c r="E44" i="6"/>
  <c r="A45" i="6"/>
  <c r="E45" i="6"/>
  <c r="E11" i="6"/>
  <c r="G43" i="17"/>
  <c r="G26" i="17"/>
  <c r="G35" i="17"/>
  <c r="L27" i="9"/>
  <c r="F25" i="17"/>
  <c r="E67" i="9"/>
  <c r="E68" i="9"/>
  <c r="E69" i="9"/>
  <c r="E71" i="9"/>
  <c r="E72" i="9"/>
  <c r="E73" i="9"/>
  <c r="D66" i="9"/>
  <c r="D70" i="9"/>
  <c r="D56" i="9"/>
  <c r="D50" i="9"/>
  <c r="D34" i="9"/>
  <c r="D40" i="9"/>
  <c r="D43" i="9"/>
  <c r="D46" i="9"/>
  <c r="D37" i="9"/>
  <c r="E44" i="9"/>
  <c r="E36" i="9"/>
  <c r="E35" i="9"/>
  <c r="E34" i="9" s="1"/>
  <c r="E39" i="9"/>
  <c r="E41" i="9"/>
  <c r="E42" i="9"/>
  <c r="E38" i="9"/>
  <c r="E37" i="9" s="1"/>
  <c r="A102" i="6"/>
  <c r="E102" i="6"/>
  <c r="E104" i="6"/>
  <c r="E103" i="6"/>
  <c r="A103" i="6"/>
  <c r="E101" i="6"/>
  <c r="A101" i="6"/>
  <c r="E100" i="6"/>
  <c r="A100" i="6"/>
  <c r="E99" i="6"/>
  <c r="A99" i="6"/>
  <c r="E98" i="6"/>
  <c r="A98" i="6"/>
  <c r="T97" i="6"/>
  <c r="E97" i="6"/>
  <c r="A97" i="6"/>
  <c r="E96" i="6"/>
  <c r="A96" i="6"/>
  <c r="E93" i="6"/>
  <c r="A93" i="6"/>
  <c r="E92" i="6"/>
  <c r="A92" i="6"/>
  <c r="E94" i="6"/>
  <c r="A94" i="6"/>
  <c r="E90" i="6"/>
  <c r="A90" i="6"/>
  <c r="E89" i="6"/>
  <c r="A89" i="6"/>
  <c r="E86" i="6"/>
  <c r="A86" i="6"/>
  <c r="E87" i="6"/>
  <c r="A87" i="6"/>
  <c r="E85" i="6"/>
  <c r="A85" i="6"/>
  <c r="E84" i="6"/>
  <c r="A84" i="6"/>
  <c r="E83" i="6"/>
  <c r="A83" i="6"/>
  <c r="E82" i="6"/>
  <c r="A82" i="6"/>
  <c r="E81" i="6"/>
  <c r="A81" i="6"/>
  <c r="E80" i="6"/>
  <c r="A80" i="6"/>
  <c r="E79" i="6"/>
  <c r="A79" i="6"/>
  <c r="E76" i="6"/>
  <c r="A76" i="6"/>
  <c r="E75" i="6"/>
  <c r="A75" i="6"/>
  <c r="E77" i="6"/>
  <c r="A77" i="6"/>
  <c r="E71" i="6"/>
  <c r="A71" i="6"/>
  <c r="E72" i="6"/>
  <c r="A72" i="6"/>
  <c r="E73" i="6"/>
  <c r="A73" i="6"/>
  <c r="E70" i="6"/>
  <c r="A70" i="6"/>
  <c r="E66" i="6"/>
  <c r="A66" i="6"/>
  <c r="E67" i="6"/>
  <c r="A67" i="6"/>
  <c r="E65" i="6"/>
  <c r="A65" i="6"/>
  <c r="T68" i="6"/>
  <c r="E68" i="6"/>
  <c r="A68" i="6"/>
  <c r="E63" i="6"/>
  <c r="E64" i="6"/>
  <c r="E62" i="6"/>
  <c r="A62" i="6"/>
  <c r="E60" i="6"/>
  <c r="A60" i="6"/>
  <c r="E58" i="6"/>
  <c r="E57" i="6"/>
  <c r="E56" i="6"/>
  <c r="E54" i="6"/>
  <c r="E53" i="6"/>
  <c r="E52" i="6"/>
  <c r="E51" i="6"/>
  <c r="E48" i="6"/>
  <c r="A48" i="6"/>
  <c r="E47" i="6"/>
  <c r="A47" i="6"/>
  <c r="E46" i="6"/>
  <c r="A46" i="6"/>
  <c r="D1" i="17"/>
  <c r="E64" i="9"/>
  <c r="E63" i="9" s="1"/>
  <c r="D63" i="9"/>
  <c r="E53" i="9"/>
  <c r="D26" i="10"/>
  <c r="D10" i="10"/>
  <c r="E59" i="6"/>
  <c r="E50" i="6"/>
  <c r="E55" i="6"/>
  <c r="D49" i="10"/>
  <c r="D41" i="10"/>
  <c r="E88" i="6"/>
  <c r="E95" i="6"/>
  <c r="A88" i="6"/>
  <c r="A95" i="6"/>
  <c r="D3" i="10"/>
  <c r="D1" i="10" s="1"/>
  <c r="R9" i="13"/>
  <c r="R10" i="13"/>
  <c r="R11" i="13"/>
  <c r="R12" i="13"/>
  <c r="R13" i="13"/>
  <c r="R14" i="13"/>
  <c r="R15" i="13"/>
  <c r="R16" i="13"/>
  <c r="R17" i="13"/>
  <c r="R18" i="13"/>
  <c r="Q19" i="13"/>
  <c r="Q21" i="13"/>
  <c r="P19" i="13"/>
  <c r="P21" i="13" s="1"/>
  <c r="O19" i="13"/>
  <c r="O21" i="13"/>
  <c r="N19" i="13"/>
  <c r="N21" i="13" s="1"/>
  <c r="M19" i="13"/>
  <c r="M21" i="13"/>
  <c r="L19" i="13"/>
  <c r="L21" i="13" s="1"/>
  <c r="K19" i="13"/>
  <c r="K21" i="13"/>
  <c r="J19" i="13"/>
  <c r="J21" i="13" s="1"/>
  <c r="I19" i="13"/>
  <c r="I21" i="13" s="1"/>
  <c r="H19" i="13"/>
  <c r="H21" i="13" s="1"/>
  <c r="G19" i="13"/>
  <c r="G21" i="13"/>
  <c r="F19" i="13"/>
  <c r="F21" i="13" s="1"/>
  <c r="E87" i="9"/>
  <c r="E86" i="9"/>
  <c r="E85" i="9"/>
  <c r="E84" i="9"/>
  <c r="E76" i="9"/>
  <c r="E77" i="9"/>
  <c r="E78" i="9"/>
  <c r="E79" i="9"/>
  <c r="E81" i="9"/>
  <c r="E80" i="9" s="1"/>
  <c r="E83" i="9"/>
  <c r="D75" i="9"/>
  <c r="D74" i="9" s="1"/>
  <c r="D80" i="9"/>
  <c r="D82" i="9"/>
  <c r="E51" i="9"/>
  <c r="E52" i="9"/>
  <c r="E54" i="9"/>
  <c r="E55" i="9"/>
  <c r="E57" i="9"/>
  <c r="E58" i="9"/>
  <c r="E59" i="9"/>
  <c r="E60" i="9"/>
  <c r="E62" i="9"/>
  <c r="E61" i="9" s="1"/>
  <c r="D61" i="9"/>
  <c r="E48" i="9"/>
  <c r="E47" i="9"/>
  <c r="E46" i="9" s="1"/>
  <c r="E45" i="9"/>
  <c r="E32" i="9"/>
  <c r="E31" i="9"/>
  <c r="E30" i="9"/>
  <c r="E28" i="9"/>
  <c r="E27" i="9" s="1"/>
  <c r="E26" i="9"/>
  <c r="E25" i="9"/>
  <c r="E24" i="9"/>
  <c r="E23" i="9"/>
  <c r="E21" i="9"/>
  <c r="E20" i="9"/>
  <c r="E19" i="9"/>
  <c r="A69" i="6"/>
  <c r="A49" i="6"/>
  <c r="A78" i="6"/>
  <c r="A74" i="6"/>
  <c r="A91" i="6"/>
  <c r="A61" i="6"/>
  <c r="E69" i="6"/>
  <c r="E49" i="6"/>
  <c r="E78" i="6"/>
  <c r="E74" i="6"/>
  <c r="E91" i="6"/>
  <c r="E61" i="6"/>
  <c r="G48" i="17"/>
  <c r="T24" i="6"/>
  <c r="H9" i="6"/>
  <c r="I9" i="6"/>
  <c r="J9" i="6" s="1"/>
  <c r="K9" i="6" s="1"/>
  <c r="L9" i="6" s="1"/>
  <c r="M9" i="6" s="1"/>
  <c r="N9" i="6" s="1"/>
  <c r="O9" i="6" s="1"/>
  <c r="P9" i="6" s="1"/>
  <c r="Q9" i="6" s="1"/>
  <c r="R9" i="6" s="1"/>
  <c r="J17" i="6"/>
  <c r="K17" i="6" s="1"/>
  <c r="L17" i="6" s="1"/>
  <c r="M17" i="6" s="1"/>
  <c r="N17" i="6" s="1"/>
  <c r="O17" i="6" s="1"/>
  <c r="P17" i="6" s="1"/>
  <c r="Q17" i="6" s="1"/>
  <c r="R17" i="6" s="1"/>
  <c r="S31" i="6"/>
  <c r="T31" i="6" s="1"/>
  <c r="I79" i="6"/>
  <c r="J79" i="6" s="1"/>
  <c r="K79" i="6" s="1"/>
  <c r="L79" i="6" s="1"/>
  <c r="M79" i="6" s="1"/>
  <c r="N79" i="6" s="1"/>
  <c r="O79" i="6" s="1"/>
  <c r="P79" i="6" s="1"/>
  <c r="Q79" i="6" s="1"/>
  <c r="R79" i="6" s="1"/>
  <c r="G2" i="6"/>
  <c r="I46" i="6"/>
  <c r="J46" i="6" s="1"/>
  <c r="K46" i="6" s="1"/>
  <c r="L46" i="6" s="1"/>
  <c r="M46" i="6" s="1"/>
  <c r="N46" i="6" s="1"/>
  <c r="O46" i="6" s="1"/>
  <c r="P46" i="6" s="1"/>
  <c r="Q46" i="6" s="1"/>
  <c r="R46" i="6" s="1"/>
  <c r="H25" i="6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12" i="6"/>
  <c r="T12" i="6" s="1"/>
  <c r="P32" i="6" l="1"/>
  <c r="Q32" i="6" s="1"/>
  <c r="R32" i="6" s="1"/>
  <c r="S21" i="6"/>
  <c r="T21" i="6" s="1"/>
  <c r="S79" i="6"/>
  <c r="T79" i="6" s="1"/>
  <c r="S48" i="6"/>
  <c r="T48" i="6" s="1"/>
  <c r="E43" i="9"/>
  <c r="E40" i="9"/>
  <c r="E33" i="9" s="1"/>
  <c r="E82" i="9"/>
  <c r="E70" i="9"/>
  <c r="D16" i="9"/>
  <c r="D65" i="9"/>
  <c r="E22" i="9"/>
  <c r="D49" i="9"/>
  <c r="D33" i="9"/>
  <c r="L20" i="6"/>
  <c r="M20" i="6" s="1"/>
  <c r="N20" i="6" s="1"/>
  <c r="O20" i="6" s="1"/>
  <c r="P20" i="6" s="1"/>
  <c r="Q20" i="6" s="1"/>
  <c r="R20" i="6" s="1"/>
  <c r="J28" i="6"/>
  <c r="K28" i="6" s="1"/>
  <c r="L28" i="6" s="1"/>
  <c r="M28" i="6" s="1"/>
  <c r="N28" i="6" s="1"/>
  <c r="O28" i="6" s="1"/>
  <c r="P28" i="6" s="1"/>
  <c r="Q28" i="6" s="1"/>
  <c r="R28" i="6" s="1"/>
  <c r="P18" i="6"/>
  <c r="Q18" i="6" s="1"/>
  <c r="R18" i="6" s="1"/>
  <c r="O55" i="6"/>
  <c r="P55" i="6" s="1"/>
  <c r="Q55" i="6" s="1"/>
  <c r="R55" i="6" s="1"/>
  <c r="S55" i="6"/>
  <c r="T55" i="6" s="1"/>
  <c r="F105" i="6"/>
  <c r="G8" i="6"/>
  <c r="G105" i="6" s="1"/>
  <c r="H38" i="6"/>
  <c r="I38" i="6" s="1"/>
  <c r="J38" i="6" s="1"/>
  <c r="K38" i="6" s="1"/>
  <c r="L38" i="6" s="1"/>
  <c r="M38" i="6" s="1"/>
  <c r="N38" i="6" s="1"/>
  <c r="O38" i="6" s="1"/>
  <c r="P38" i="6" s="1"/>
  <c r="Q38" i="6" s="1"/>
  <c r="R38" i="6" s="1"/>
  <c r="S44" i="6"/>
  <c r="T44" i="6" s="1"/>
  <c r="E56" i="9"/>
  <c r="S58" i="6"/>
  <c r="T58" i="6" s="1"/>
  <c r="S40" i="6"/>
  <c r="T40" i="6" s="1"/>
  <c r="S17" i="6"/>
  <c r="T17" i="6" s="1"/>
  <c r="S34" i="6"/>
  <c r="T34" i="6" s="1"/>
  <c r="S13" i="6"/>
  <c r="T13" i="6" s="1"/>
  <c r="S16" i="6"/>
  <c r="T16" i="6" s="1"/>
  <c r="S33" i="6"/>
  <c r="T33" i="6" s="1"/>
  <c r="H2" i="6"/>
  <c r="I7" i="6"/>
  <c r="J7" i="6" s="1"/>
  <c r="K7" i="6" s="1"/>
  <c r="L7" i="6" s="1"/>
  <c r="M7" i="6" s="1"/>
  <c r="N7" i="6" s="1"/>
  <c r="O7" i="6" s="1"/>
  <c r="P7" i="6" s="1"/>
  <c r="Q7" i="6" s="1"/>
  <c r="R7" i="6" s="1"/>
  <c r="S43" i="6"/>
  <c r="T43" i="6" s="1"/>
  <c r="I35" i="6"/>
  <c r="J35" i="6" s="1"/>
  <c r="K35" i="6" s="1"/>
  <c r="L35" i="6" s="1"/>
  <c r="M35" i="6" s="1"/>
  <c r="N35" i="6" s="1"/>
  <c r="O35" i="6" s="1"/>
  <c r="P35" i="6" s="1"/>
  <c r="Q35" i="6" s="1"/>
  <c r="R35" i="6" s="1"/>
  <c r="S9" i="6"/>
  <c r="T9" i="6" s="1"/>
  <c r="S25" i="6"/>
  <c r="T25" i="6" s="1"/>
  <c r="S39" i="6"/>
  <c r="T39" i="6" s="1"/>
  <c r="E66" i="9"/>
  <c r="H26" i="6"/>
  <c r="I26" i="6" s="1"/>
  <c r="J26" i="6" s="1"/>
  <c r="K26" i="6" s="1"/>
  <c r="L26" i="6" s="1"/>
  <c r="M26" i="6" s="1"/>
  <c r="N26" i="6" s="1"/>
  <c r="O26" i="6" s="1"/>
  <c r="P26" i="6" s="1"/>
  <c r="Q26" i="6" s="1"/>
  <c r="R26" i="6" s="1"/>
  <c r="S61" i="6"/>
  <c r="T61" i="6" s="1"/>
  <c r="E50" i="9"/>
  <c r="H27" i="6"/>
  <c r="I27" i="6" s="1"/>
  <c r="J27" i="6" s="1"/>
  <c r="K27" i="6" s="1"/>
  <c r="L27" i="6" s="1"/>
  <c r="M27" i="6" s="1"/>
  <c r="N27" i="6" s="1"/>
  <c r="O27" i="6" s="1"/>
  <c r="P27" i="6" s="1"/>
  <c r="Q27" i="6" s="1"/>
  <c r="R27" i="6" s="1"/>
  <c r="S19" i="6"/>
  <c r="T19" i="6" s="1"/>
  <c r="I102" i="6"/>
  <c r="J102" i="6" s="1"/>
  <c r="K102" i="6" s="1"/>
  <c r="L102" i="6" s="1"/>
  <c r="M102" i="6" s="1"/>
  <c r="N102" i="6" s="1"/>
  <c r="O102" i="6" s="1"/>
  <c r="P102" i="6" s="1"/>
  <c r="Q102" i="6" s="1"/>
  <c r="R102" i="6" s="1"/>
  <c r="S89" i="6"/>
  <c r="T89" i="6" s="1"/>
  <c r="I47" i="6"/>
  <c r="J47" i="6" s="1"/>
  <c r="K47" i="6" s="1"/>
  <c r="L47" i="6" s="1"/>
  <c r="M47" i="6" s="1"/>
  <c r="N47" i="6" s="1"/>
  <c r="O47" i="6" s="1"/>
  <c r="P47" i="6" s="1"/>
  <c r="Q47" i="6" s="1"/>
  <c r="R47" i="6" s="1"/>
  <c r="S46" i="6"/>
  <c r="T46" i="6" s="1"/>
  <c r="E75" i="9"/>
  <c r="R21" i="13"/>
  <c r="R19" i="13"/>
  <c r="S56" i="6"/>
  <c r="T56" i="6" s="1"/>
  <c r="S45" i="6"/>
  <c r="T45" i="6" s="1"/>
  <c r="I10" i="6"/>
  <c r="J10" i="6" s="1"/>
  <c r="K10" i="6" s="1"/>
  <c r="L10" i="6" s="1"/>
  <c r="M10" i="6" s="1"/>
  <c r="N10" i="6" s="1"/>
  <c r="O10" i="6" s="1"/>
  <c r="P10" i="6" s="1"/>
  <c r="Q10" i="6" s="1"/>
  <c r="R10" i="6" s="1"/>
  <c r="H3" i="6"/>
  <c r="I3" i="6" s="1"/>
  <c r="J3" i="6" s="1"/>
  <c r="K3" i="6" s="1"/>
  <c r="L3" i="6" s="1"/>
  <c r="M3" i="6" s="1"/>
  <c r="N3" i="6" s="1"/>
  <c r="O3" i="6" s="1"/>
  <c r="P3" i="6" s="1"/>
  <c r="Q3" i="6" s="1"/>
  <c r="R3" i="6" s="1"/>
  <c r="E29" i="9"/>
  <c r="E18" i="9"/>
  <c r="S20" i="6" l="1"/>
  <c r="T20" i="6" s="1"/>
  <c r="S7" i="6"/>
  <c r="T7" i="6" s="1"/>
  <c r="S102" i="6"/>
  <c r="T102" i="6" s="1"/>
  <c r="S18" i="6"/>
  <c r="T18" i="6" s="1"/>
  <c r="S32" i="6"/>
  <c r="T32" i="6" s="1"/>
  <c r="S10" i="6"/>
  <c r="T10" i="6" s="1"/>
  <c r="E49" i="9"/>
  <c r="E74" i="9"/>
  <c r="E65" i="9"/>
  <c r="S3" i="6"/>
  <c r="T3" i="6" s="1"/>
  <c r="H105" i="6"/>
  <c r="I2" i="6"/>
  <c r="S47" i="6"/>
  <c r="T47" i="6" s="1"/>
  <c r="S35" i="6"/>
  <c r="T35" i="6" s="1"/>
  <c r="H8" i="6"/>
  <c r="I8" i="6" s="1"/>
  <c r="J8" i="6" s="1"/>
  <c r="K8" i="6" s="1"/>
  <c r="L8" i="6" s="1"/>
  <c r="M8" i="6" s="1"/>
  <c r="N8" i="6" s="1"/>
  <c r="O8" i="6" s="1"/>
  <c r="P8" i="6" s="1"/>
  <c r="Q8" i="6" s="1"/>
  <c r="R8" i="6" s="1"/>
  <c r="S27" i="6"/>
  <c r="T27" i="6" s="1"/>
  <c r="E17" i="9"/>
  <c r="S26" i="6"/>
  <c r="T26" i="6" s="1"/>
  <c r="S38" i="6"/>
  <c r="T38" i="6" s="1"/>
  <c r="S28" i="6"/>
  <c r="T28" i="6" s="1"/>
  <c r="S8" i="6" l="1"/>
  <c r="T8" i="6" s="1"/>
  <c r="E16" i="9"/>
  <c r="J2" i="6"/>
  <c r="I105" i="6"/>
  <c r="J105" i="6" l="1"/>
  <c r="K2" i="6"/>
  <c r="L2" i="6" l="1"/>
  <c r="K105" i="6"/>
  <c r="L105" i="6" l="1"/>
  <c r="M2" i="6"/>
  <c r="N2" i="6" l="1"/>
  <c r="M105" i="6"/>
  <c r="N105" i="6" l="1"/>
  <c r="O2" i="6"/>
  <c r="P2" i="6" l="1"/>
  <c r="O105" i="6"/>
  <c r="P105" i="6" l="1"/>
  <c r="Q2" i="6"/>
  <c r="R2" i="6" l="1"/>
  <c r="Q105" i="6"/>
  <c r="R105" i="6" l="1"/>
  <c r="S2" i="6"/>
  <c r="S105" i="6" l="1"/>
  <c r="T2" i="6"/>
</calcChain>
</file>

<file path=xl/comments1.xml><?xml version="1.0" encoding="utf-8"?>
<comments xmlns="http://schemas.openxmlformats.org/spreadsheetml/2006/main">
  <authors>
    <author>iniap</author>
  </authors>
  <commentList>
    <comment ref="D2" authorId="0">
      <text>
        <r>
          <rPr>
            <b/>
            <sz val="9"/>
            <color indexed="81"/>
            <rFont val="Tahoma"/>
            <family val="2"/>
          </rPr>
          <t>GASTO DE PERSONAL MAS EL VALOR DE JUBILADOS PATRONALES POR 776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I14" authorId="0">
      <text>
        <r>
          <rPr>
            <b/>
            <sz val="9"/>
            <color indexed="81"/>
            <rFont val="Tahoma"/>
            <family val="2"/>
          </rPr>
          <t>Los medios detallados en las atividades 1, 2, 3, están como un ejemplo en función del Marco Lógico, favor revisar y completar con el técnico responsable del proyecto, los medios de verificación para todas las actividades</t>
        </r>
      </text>
    </comment>
  </commentList>
</comments>
</file>

<file path=xl/sharedStrings.xml><?xml version="1.0" encoding="utf-8"?>
<sst xmlns="http://schemas.openxmlformats.org/spreadsheetml/2006/main" count="3983" uniqueCount="1108">
  <si>
    <t>Planificado</t>
  </si>
  <si>
    <t>Ponderación</t>
  </si>
  <si>
    <t>Responsable</t>
  </si>
  <si>
    <t>Presupuesto</t>
  </si>
  <si>
    <t>P1 A1</t>
  </si>
  <si>
    <t>P1 A2</t>
  </si>
  <si>
    <t>P1 A3</t>
  </si>
  <si>
    <t>P1 A4</t>
  </si>
  <si>
    <t>P1 A5</t>
  </si>
  <si>
    <t>P2 A1</t>
  </si>
  <si>
    <t>P2 A2</t>
  </si>
  <si>
    <t>P2 A3</t>
  </si>
  <si>
    <t>P2 A4</t>
  </si>
  <si>
    <t>P2 A5</t>
  </si>
  <si>
    <t>P3 A1</t>
  </si>
  <si>
    <t>P3 A2</t>
  </si>
  <si>
    <t>P4 A1</t>
  </si>
  <si>
    <t>P4 A2</t>
  </si>
  <si>
    <t>P4 A3</t>
  </si>
  <si>
    <t>Descripción</t>
  </si>
  <si>
    <t>Producto 1</t>
  </si>
  <si>
    <t>Producto 4</t>
  </si>
  <si>
    <t>Producto 3</t>
  </si>
  <si>
    <t>Producto 2</t>
  </si>
  <si>
    <t>Producto / Actividades</t>
  </si>
  <si>
    <t>Programación</t>
  </si>
  <si>
    <t>Fecha Inicio</t>
  </si>
  <si>
    <t>Fecha Fin</t>
  </si>
  <si>
    <t>Ejecución</t>
  </si>
  <si>
    <t>Observaciones</t>
  </si>
  <si>
    <t>Período de ejecución:</t>
  </si>
  <si>
    <t>Objetivo:</t>
  </si>
  <si>
    <t>Rubro o Enfoque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</si>
  <si>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</si>
  <si>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</si>
  <si>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</si>
  <si>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</si>
  <si>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</si>
  <si>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</si>
  <si>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</si>
  <si>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</si>
  <si>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</si>
  <si>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</si>
  <si>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</si>
  <si>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</si>
  <si>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Director:</t>
  </si>
  <si>
    <t>Fecha Cumplimiento/ Finalización</t>
  </si>
  <si>
    <t>Número de Rubros o Enfoques</t>
  </si>
  <si>
    <t>Indicador de Resultado / Medio de Verificación</t>
  </si>
  <si>
    <t>Ingresos generados por ventas</t>
  </si>
  <si>
    <t>GASTO AGRUPADO</t>
  </si>
  <si>
    <t>ESTACIÓN EXPERIMENTAL</t>
  </si>
  <si>
    <t>ITEM</t>
  </si>
  <si>
    <t>DESCRIPCION ITEM</t>
  </si>
  <si>
    <t>PRESUPUESTO CODIFICADO</t>
  </si>
  <si>
    <t>Suma</t>
  </si>
  <si>
    <t>Validación</t>
  </si>
  <si>
    <t>ADM. CENTRAL</t>
  </si>
  <si>
    <t>AUSTRO</t>
  </si>
  <si>
    <t>LITORAL SUR</t>
  </si>
  <si>
    <t>PORTOVIEJO</t>
  </si>
  <si>
    <t>SANTA CATALINA</t>
  </si>
  <si>
    <t>TROPICAL PICHILINGUE</t>
  </si>
  <si>
    <r>
      <rPr>
        <b/>
        <sz val="9"/>
        <rFont val="Arial"/>
        <family val="2"/>
      </rPr>
      <t>CODIGO</t>
    </r>
  </si>
  <si>
    <r>
      <rPr>
        <b/>
        <sz val="9"/>
        <rFont val="Arial"/>
        <family val="2"/>
      </rPr>
      <t>NOMBRE Y DESCRIPCIÓN</t>
    </r>
  </si>
  <si>
    <r>
      <rPr>
        <b/>
        <sz val="9"/>
        <rFont val="Arial"/>
        <family val="2"/>
      </rPr>
      <t>GASTOS CORRIENTES</t>
    </r>
  </si>
  <si>
    <r>
      <rPr>
        <b/>
        <sz val="9"/>
        <rFont val="Arial"/>
        <family val="2"/>
      </rPr>
      <t>GASTOS EN PERSONAL</t>
    </r>
  </si>
  <si>
    <r>
      <rPr>
        <b/>
        <sz val="9"/>
        <rFont val="Arial"/>
        <family val="2"/>
      </rPr>
      <t>Remuneraciones Básicas</t>
    </r>
  </si>
  <si>
    <t>01</t>
  </si>
  <si>
    <r>
      <rPr>
        <b/>
        <sz val="9"/>
        <rFont val="Arial"/>
        <family val="2"/>
      </rPr>
      <t>Sueldos</t>
    </r>
  </si>
  <si>
    <t>02</t>
  </si>
  <si>
    <r>
      <rPr>
        <b/>
        <sz val="9"/>
        <rFont val="Arial"/>
        <family val="2"/>
      </rPr>
      <t>Salarios</t>
    </r>
  </si>
  <si>
    <t>03</t>
  </si>
  <si>
    <r>
      <rPr>
        <b/>
        <sz val="9"/>
        <rFont val="Arial"/>
        <family val="2"/>
      </rPr>
      <t>Jornales</t>
    </r>
  </si>
  <si>
    <t>05</t>
  </si>
  <si>
    <r>
      <rPr>
        <b/>
        <sz val="9"/>
        <rFont val="Arial"/>
        <family val="2"/>
      </rPr>
      <t>Remuneraciones Unificadas</t>
    </r>
  </si>
  <si>
    <t>06</t>
  </si>
  <si>
    <r>
      <rPr>
        <b/>
        <sz val="9"/>
        <rFont val="Arial"/>
        <family val="2"/>
      </rPr>
      <t>Salarios Unificados</t>
    </r>
  </si>
  <si>
    <t>07</t>
  </si>
  <si>
    <r>
      <rPr>
        <b/>
        <sz val="9"/>
        <rFont val="Arial"/>
        <family val="2"/>
      </rPr>
      <t>Haber Militar y Policial</t>
    </r>
  </si>
  <si>
    <t>08</t>
  </si>
  <si>
    <r>
      <rPr>
        <b/>
        <sz val="9"/>
        <rFont val="Arial"/>
        <family val="2"/>
      </rPr>
      <t>Remuneración Mensual Unificada de Docentes del Magisterio y Docentes e Investigadores Universitarios</t>
    </r>
  </si>
  <si>
    <t>09</t>
  </si>
  <si>
    <r>
      <rPr>
        <b/>
        <sz val="9"/>
        <rFont val="Arial"/>
        <family val="2"/>
      </rPr>
      <t>Remuneración Mensual Unificada para Pasantes</t>
    </r>
  </si>
  <si>
    <t>10</t>
  </si>
  <si>
    <r>
      <rPr>
        <b/>
        <sz val="9"/>
        <rFont val="Arial"/>
        <family val="2"/>
      </rPr>
      <t>Remuneración Mensual Unificada en el Exterior</t>
    </r>
  </si>
  <si>
    <r>
      <rPr>
        <b/>
        <sz val="9"/>
        <rFont val="Arial"/>
        <family val="2"/>
      </rPr>
      <t>Remuneraciones Complementarias</t>
    </r>
  </si>
  <si>
    <r>
      <rPr>
        <b/>
        <sz val="9"/>
        <rFont val="Arial"/>
        <family val="2"/>
      </rPr>
      <t>Bonificación por Años de Servicio</t>
    </r>
  </si>
  <si>
    <r>
      <rPr>
        <b/>
        <sz val="9"/>
        <rFont val="Arial"/>
        <family val="2"/>
      </rPr>
      <t>Bonificación por Responsabilidad a Dignatarios Universitarios</t>
    </r>
  </si>
  <si>
    <r>
      <rPr>
        <b/>
        <sz val="9"/>
        <rFont val="Arial"/>
        <family val="2"/>
      </rPr>
      <t>Decimotercer Sueldo</t>
    </r>
  </si>
  <si>
    <t>04</t>
  </si>
  <si>
    <r>
      <rPr>
        <b/>
        <sz val="9"/>
        <rFont val="Arial"/>
        <family val="2"/>
      </rPr>
      <t>Decimocuarto Sueldo</t>
    </r>
  </si>
  <si>
    <r>
      <rPr>
        <b/>
        <sz val="9"/>
        <rFont val="Arial"/>
        <family val="2"/>
      </rPr>
      <t>Decimoquinto Sueldo</t>
    </r>
  </si>
  <si>
    <r>
      <rPr>
        <b/>
        <sz val="9"/>
        <rFont val="Arial"/>
        <family val="2"/>
      </rPr>
      <t>Decimosexto Sueldo</t>
    </r>
  </si>
  <si>
    <r>
      <rPr>
        <b/>
        <sz val="9"/>
        <rFont val="Arial"/>
        <family val="2"/>
      </rPr>
      <t>Bonificación Complementaria</t>
    </r>
  </si>
  <si>
    <r>
      <rPr>
        <b/>
        <sz val="9"/>
        <rFont val="Arial"/>
        <family val="2"/>
      </rPr>
      <t>Bonificación por Títulos Académicos, Especializaciones y Capacitación Adicional</t>
    </r>
  </si>
  <si>
    <r>
      <rPr>
        <b/>
        <sz val="9"/>
        <rFont val="Arial"/>
        <family val="2"/>
      </rPr>
      <t>Gastos de Representación</t>
    </r>
  </si>
  <si>
    <r>
      <rPr>
        <b/>
        <sz val="9"/>
        <rFont val="Arial"/>
        <family val="2"/>
      </rPr>
      <t>Sobresueldos y Bonificaciones Adicionales</t>
    </r>
  </si>
  <si>
    <t>11</t>
  </si>
  <si>
    <r>
      <rPr>
        <b/>
        <sz val="9"/>
        <rFont val="Arial"/>
        <family val="2"/>
      </rPr>
      <t>Estímulo Pecuniario</t>
    </r>
  </si>
  <si>
    <t>12</t>
  </si>
  <si>
    <r>
      <rPr>
        <b/>
        <sz val="9"/>
        <rFont val="Arial"/>
        <family val="2"/>
      </rPr>
      <t>Bonificación de Aniversario</t>
    </r>
  </si>
  <si>
    <t>13</t>
  </si>
  <si>
    <r>
      <rPr>
        <b/>
        <sz val="9"/>
        <rFont val="Arial"/>
        <family val="2"/>
      </rPr>
      <t>Aguinaldo Navideño</t>
    </r>
  </si>
  <si>
    <t>14</t>
  </si>
  <si>
    <r>
      <rPr>
        <b/>
        <sz val="9"/>
        <rFont val="Arial"/>
        <family val="2"/>
      </rPr>
      <t>Porcentaje Funcional</t>
    </r>
  </si>
  <si>
    <t>15</t>
  </si>
  <si>
    <r>
      <rPr>
        <b/>
        <sz val="9"/>
        <rFont val="Arial"/>
        <family val="2"/>
      </rPr>
      <t>Adicional sobre la Décima Categoría</t>
    </r>
  </si>
  <si>
    <t>16</t>
  </si>
  <si>
    <r>
      <rPr>
        <b/>
        <sz val="9"/>
        <rFont val="Arial"/>
        <family val="2"/>
      </rPr>
      <t>Estímulo Económico Magisterio</t>
    </r>
  </si>
  <si>
    <r>
      <rPr>
        <b/>
        <sz val="9"/>
        <rFont val="Arial"/>
        <family val="2"/>
      </rPr>
      <t>Bonificación Mensual Galápagos</t>
    </r>
  </si>
  <si>
    <r>
      <rPr>
        <b/>
        <sz val="9"/>
        <rFont val="Arial"/>
        <family val="2"/>
      </rPr>
      <t>Bonificación Fronteriza</t>
    </r>
  </si>
  <si>
    <r>
      <rPr>
        <b/>
        <sz val="9"/>
        <rFont val="Arial"/>
        <family val="2"/>
      </rPr>
      <t>Bonificación por el Día del Médico</t>
    </r>
  </si>
  <si>
    <r>
      <rPr>
        <b/>
        <sz val="9"/>
        <rFont val="Arial"/>
        <family val="2"/>
      </rPr>
      <t>Bonificación por el Día Mundial de la Salud</t>
    </r>
  </si>
  <si>
    <r>
      <rPr>
        <b/>
        <sz val="9"/>
        <rFont val="Arial"/>
        <family val="2"/>
      </rPr>
      <t>Bonificación para los Profesionales de la Salud</t>
    </r>
  </si>
  <si>
    <r>
      <rPr>
        <b/>
        <sz val="9"/>
        <rFont val="Arial"/>
        <family val="2"/>
      </rPr>
      <t>Adicional Región Amazónica</t>
    </r>
  </si>
  <si>
    <r>
      <rPr>
        <b/>
        <sz val="9"/>
        <rFont val="Arial"/>
        <family val="2"/>
      </rPr>
      <t>Remuneración Suplementaria Galápagos</t>
    </r>
  </si>
  <si>
    <r>
      <rPr>
        <b/>
        <sz val="9"/>
        <rFont val="Arial"/>
        <family val="2"/>
      </rPr>
      <t>Actividad Extracurricular Galápagos</t>
    </r>
  </si>
  <si>
    <r>
      <rPr>
        <b/>
        <sz val="9"/>
        <rFont val="Arial"/>
        <family val="2"/>
      </rPr>
      <t>Bonificación por el Día del Maestro</t>
    </r>
  </si>
  <si>
    <r>
      <rPr>
        <b/>
        <sz val="9"/>
        <rFont val="Arial"/>
        <family val="2"/>
      </rPr>
      <t>Bonificación por el Día del Servidor Público</t>
    </r>
  </si>
  <si>
    <r>
      <rPr>
        <b/>
        <sz val="9"/>
        <rFont val="Arial"/>
        <family val="2"/>
      </rPr>
      <t>Bonificación para Educadores Comunitarios, Alfabetizadores</t>
    </r>
  </si>
  <si>
    <r>
      <rPr>
        <b/>
        <sz val="9"/>
        <rFont val="Arial"/>
        <family val="2"/>
      </rPr>
      <t>Bonificación para Profesionales Amparados o no por Leyes de Escalafón</t>
    </r>
  </si>
  <si>
    <r>
      <rPr>
        <b/>
        <sz val="9"/>
        <rFont val="Arial"/>
        <family val="2"/>
      </rPr>
      <t>Bonificación Adicional Galápagos Servidores de la LOSCCA</t>
    </r>
  </si>
  <si>
    <r>
      <rPr>
        <b/>
        <sz val="9"/>
        <rFont val="Arial"/>
        <family val="2"/>
      </rPr>
      <t>Remuneración Variable por Eficiencia</t>
    </r>
  </si>
  <si>
    <r>
      <rPr>
        <b/>
        <sz val="9"/>
        <rFont val="Arial"/>
        <family val="2"/>
      </rPr>
      <t>Remuneraciones Compensatorias</t>
    </r>
  </si>
  <si>
    <r>
      <rPr>
        <b/>
        <sz val="9"/>
        <rFont val="Arial"/>
        <family val="2"/>
      </rPr>
      <t>Gastos de Residencia</t>
    </r>
  </si>
  <si>
    <r>
      <rPr>
        <b/>
        <sz val="9"/>
        <rFont val="Arial"/>
        <family val="2"/>
      </rPr>
      <t>Bonificación Geográfica</t>
    </r>
  </si>
  <si>
    <r>
      <rPr>
        <b/>
        <sz val="9"/>
        <rFont val="Arial"/>
        <family val="2"/>
      </rPr>
      <t>Compensación por Costo de Vida</t>
    </r>
  </si>
  <si>
    <r>
      <rPr>
        <b/>
        <sz val="9"/>
        <rFont val="Arial"/>
        <family val="2"/>
      </rPr>
      <t>Compensación por Transporte</t>
    </r>
  </si>
  <si>
    <r>
      <rPr>
        <b/>
        <sz val="9"/>
        <rFont val="Arial"/>
        <family val="2"/>
      </rPr>
      <t>Compensación en el Exterior</t>
    </r>
  </si>
  <si>
    <r>
      <rPr>
        <b/>
        <sz val="9"/>
        <rFont val="Arial"/>
        <family val="2"/>
      </rPr>
      <t>Alimentación</t>
    </r>
  </si>
  <si>
    <r>
      <rPr>
        <b/>
        <sz val="9"/>
        <rFont val="Arial"/>
        <family val="2"/>
      </rPr>
      <t>Comisariato</t>
    </r>
  </si>
  <si>
    <r>
      <rPr>
        <b/>
        <sz val="9"/>
        <rFont val="Arial"/>
        <family val="2"/>
      </rPr>
      <t>Compensación Pedagógica</t>
    </r>
  </si>
  <si>
    <r>
      <rPr>
        <b/>
        <sz val="9"/>
        <rFont val="Arial"/>
        <family val="2"/>
      </rPr>
      <t>Compensación por Trabajo de Alto Riesgo</t>
    </r>
  </si>
  <si>
    <r>
      <rPr>
        <b/>
        <sz val="9"/>
        <rFont val="Arial"/>
        <family val="2"/>
      </rPr>
      <t xml:space="preserve">Subsidio Profesores de Escuelas Fiscales, Misionales y Fiscomisionales de las Regiones
</t>
    </r>
    <r>
      <rPr>
        <b/>
        <sz val="9"/>
        <rFont val="Arial"/>
        <family val="2"/>
      </rPr>
      <t>Amazónica e Insular</t>
    </r>
  </si>
  <si>
    <r>
      <rPr>
        <b/>
        <sz val="9"/>
        <rFont val="Arial"/>
        <family val="2"/>
      </rPr>
      <t>Compensación por Residencia</t>
    </r>
  </si>
  <si>
    <r>
      <rPr>
        <b/>
        <sz val="9"/>
        <rFont val="Arial"/>
        <family val="2"/>
      </rPr>
      <t xml:space="preserve">Compensación   Régimen   Remunerativo   de   Fuerzas   Armadas,   Policía   y   Cuerpos   de
</t>
    </r>
    <r>
      <rPr>
        <b/>
        <sz val="9"/>
        <rFont val="Arial"/>
        <family val="2"/>
      </rPr>
      <t>Bomberos</t>
    </r>
  </si>
  <si>
    <r>
      <rPr>
        <b/>
        <sz val="9"/>
        <rFont val="Arial"/>
        <family val="2"/>
      </rPr>
      <t>Compensación por  Cesación de Funciones</t>
    </r>
  </si>
  <si>
    <r>
      <rPr>
        <b/>
        <sz val="9"/>
        <rFont val="Arial"/>
        <family val="2"/>
      </rPr>
      <t>Subsidios</t>
    </r>
  </si>
  <si>
    <r>
      <rPr>
        <b/>
        <sz val="9"/>
        <rFont val="Arial"/>
        <family val="2"/>
      </rPr>
      <t>Por Cargas Familiares</t>
    </r>
  </si>
  <si>
    <r>
      <rPr>
        <b/>
        <sz val="9"/>
        <rFont val="Arial"/>
        <family val="2"/>
      </rPr>
      <t>De Educación</t>
    </r>
  </si>
  <si>
    <r>
      <rPr>
        <b/>
        <sz val="9"/>
        <rFont val="Arial"/>
        <family val="2"/>
      </rPr>
      <t>Por Maternidad</t>
    </r>
  </si>
  <si>
    <r>
      <rPr>
        <b/>
        <sz val="9"/>
        <rFont val="Arial"/>
        <family val="2"/>
      </rPr>
      <t>Por Fallecimiento</t>
    </r>
  </si>
  <si>
    <r>
      <rPr>
        <b/>
        <sz val="9"/>
        <rFont val="Arial"/>
        <family val="2"/>
      </rPr>
      <t>Por Guardería</t>
    </r>
  </si>
  <si>
    <r>
      <rPr>
        <b/>
        <sz val="9"/>
        <rFont val="Arial"/>
        <family val="2"/>
      </rPr>
      <t>Por Vacaciones</t>
    </r>
  </si>
  <si>
    <r>
      <rPr>
        <b/>
        <sz val="9"/>
        <rFont val="Arial"/>
        <family val="2"/>
      </rPr>
      <t>Estímulo Económico por Años de Servicio</t>
    </r>
  </si>
  <si>
    <r>
      <rPr>
        <b/>
        <sz val="9"/>
        <rFont val="Arial"/>
        <family val="2"/>
      </rPr>
      <t>Subsidio de Antigüedad</t>
    </r>
  </si>
  <si>
    <r>
      <rPr>
        <b/>
        <sz val="9"/>
        <rFont val="Arial"/>
        <family val="2"/>
      </rPr>
      <t>Beneficios Sociales</t>
    </r>
  </si>
  <si>
    <r>
      <rPr>
        <b/>
        <sz val="9"/>
        <rFont val="Arial"/>
        <family val="2"/>
      </rPr>
      <t>Otros Subsidios</t>
    </r>
  </si>
  <si>
    <r>
      <rPr>
        <b/>
        <sz val="9"/>
        <rFont val="Arial"/>
        <family val="2"/>
      </rPr>
      <t>Remuneraciones Temporales</t>
    </r>
  </si>
  <si>
    <r>
      <rPr>
        <b/>
        <sz val="9"/>
        <rFont val="Arial"/>
        <family val="2"/>
      </rPr>
      <t>Remuneración Unificada para Pasantes e Internos Rotativos de Salud</t>
    </r>
  </si>
  <si>
    <r>
      <rPr>
        <b/>
        <sz val="9"/>
        <rFont val="Arial"/>
        <family val="2"/>
      </rPr>
      <t>Encargos y Subrogaciones</t>
    </r>
  </si>
  <si>
    <r>
      <rPr>
        <b/>
        <sz val="9"/>
        <rFont val="Arial"/>
        <family val="2"/>
      </rPr>
      <t>Sustituciones de Personal</t>
    </r>
  </si>
  <si>
    <r>
      <rPr>
        <b/>
        <sz val="9"/>
        <rFont val="Arial"/>
        <family val="2"/>
      </rPr>
      <t>Licencia Remunerada</t>
    </r>
  </si>
  <si>
    <r>
      <rPr>
        <b/>
        <sz val="9"/>
        <rFont val="Arial"/>
        <family val="2"/>
      </rPr>
      <t>Honorarios</t>
    </r>
  </si>
  <si>
    <r>
      <rPr>
        <b/>
        <sz val="9"/>
        <rFont val="Arial"/>
        <family val="2"/>
      </rPr>
      <t>Horas Extraordinarias y Suplementarias</t>
    </r>
  </si>
  <si>
    <r>
      <rPr>
        <b/>
        <sz val="9"/>
        <rFont val="Arial"/>
        <family val="2"/>
      </rPr>
      <t>Servicios Personales por Contrato</t>
    </r>
  </si>
  <si>
    <r>
      <rPr>
        <b/>
        <sz val="9"/>
        <rFont val="Arial"/>
        <family val="2"/>
      </rPr>
      <t>Remuneraciones Especiales Sección Nocturna</t>
    </r>
  </si>
  <si>
    <r>
      <rPr>
        <b/>
        <sz val="9"/>
        <rFont val="Arial"/>
        <family val="2"/>
      </rPr>
      <t>Subrogación</t>
    </r>
  </si>
  <si>
    <r>
      <rPr>
        <b/>
        <sz val="9"/>
        <rFont val="Arial"/>
        <family val="2"/>
      </rPr>
      <t>Encargos</t>
    </r>
  </si>
  <si>
    <r>
      <rPr>
        <b/>
        <sz val="9"/>
        <rFont val="Arial"/>
        <family val="2"/>
      </rPr>
      <t>Contratos de Servicios Ocasionales en el Exterior</t>
    </r>
  </si>
  <si>
    <r>
      <rPr>
        <b/>
        <sz val="9"/>
        <rFont val="Arial"/>
        <family val="2"/>
      </rPr>
      <t>Contratos Ocasionales para el Cumplimiento del Servicio Rural</t>
    </r>
  </si>
  <si>
    <r>
      <rPr>
        <b/>
        <sz val="9"/>
        <rFont val="Arial"/>
        <family val="2"/>
      </rPr>
      <t>Contratos Ocasionales para el Cumplimiento de la Devengación de Becas</t>
    </r>
  </si>
  <si>
    <r>
      <rPr>
        <b/>
        <sz val="9"/>
        <rFont val="Arial"/>
        <family val="2"/>
      </rPr>
      <t>Aportes Patronales a la Seguridad Social</t>
    </r>
  </si>
  <si>
    <r>
      <rPr>
        <b/>
        <sz val="9"/>
        <rFont val="Arial"/>
        <family val="2"/>
      </rPr>
      <t>Aporte Patronal</t>
    </r>
  </si>
  <si>
    <r>
      <rPr>
        <b/>
        <sz val="9"/>
        <rFont val="Arial"/>
        <family val="2"/>
      </rPr>
      <t>Fondo de Reserva</t>
    </r>
  </si>
  <si>
    <r>
      <rPr>
        <b/>
        <sz val="9"/>
        <rFont val="Arial"/>
        <family val="2"/>
      </rPr>
      <t>Jubilación Patronal</t>
    </r>
  </si>
  <si>
    <r>
      <rPr>
        <b/>
        <sz val="9"/>
        <rFont val="Arial"/>
        <family val="2"/>
      </rPr>
      <t>Jubilación Complementaria</t>
    </r>
  </si>
  <si>
    <r>
      <rPr>
        <b/>
        <sz val="9"/>
        <rFont val="Arial"/>
        <family val="2"/>
      </rPr>
      <t xml:space="preserve">Asignación Global de Jubilación Patronal para Trabajadores Amparados por el Código de
</t>
    </r>
    <r>
      <rPr>
        <b/>
        <sz val="9"/>
        <rFont val="Arial"/>
        <family val="2"/>
      </rPr>
      <t>Trabajo</t>
    </r>
  </si>
  <si>
    <r>
      <rPr>
        <b/>
        <sz val="9"/>
        <rFont val="Arial"/>
        <family val="2"/>
      </rPr>
      <t>Indemnizaciones</t>
    </r>
  </si>
  <si>
    <r>
      <rPr>
        <b/>
        <sz val="9"/>
        <rFont val="Arial"/>
        <family val="2"/>
      </rPr>
      <t>Supresión de Puesto</t>
    </r>
  </si>
  <si>
    <r>
      <rPr>
        <b/>
        <sz val="9"/>
        <rFont val="Arial"/>
        <family val="2"/>
      </rPr>
      <t>Despido Intempestivo</t>
    </r>
  </si>
  <si>
    <r>
      <rPr>
        <b/>
        <sz val="9"/>
        <rFont val="Arial"/>
        <family val="2"/>
      </rPr>
      <t>Compensación por Desahucio</t>
    </r>
  </si>
  <si>
    <r>
      <rPr>
        <b/>
        <sz val="9"/>
        <rFont val="Arial"/>
        <family val="2"/>
      </rPr>
      <t>Restitución de Puesto</t>
    </r>
  </si>
  <si>
    <r>
      <rPr>
        <b/>
        <sz val="9"/>
        <rFont val="Arial"/>
        <family val="2"/>
      </rPr>
      <t>Beneficio por Jubilación</t>
    </r>
  </si>
  <si>
    <r>
      <rPr>
        <b/>
        <sz val="9"/>
        <rFont val="Arial"/>
        <family val="2"/>
      </rPr>
      <t>Compensación por Vacaciones no Gozadas por Cesación de Funciones</t>
    </r>
  </si>
  <si>
    <r>
      <rPr>
        <b/>
        <sz val="9"/>
        <rFont val="Arial"/>
        <family val="2"/>
      </rPr>
      <t>Por Accidente de Trabajo o Enfermedad</t>
    </r>
  </si>
  <si>
    <r>
      <rPr>
        <b/>
        <sz val="9"/>
        <rFont val="Arial"/>
        <family val="2"/>
      </rPr>
      <t>Por Renuncia Voluntaria</t>
    </r>
  </si>
  <si>
    <r>
      <rPr>
        <b/>
        <sz val="9"/>
        <rFont val="Arial"/>
        <family val="2"/>
      </rPr>
      <t>Por Compra de Renuncia</t>
    </r>
  </si>
  <si>
    <r>
      <rPr>
        <b/>
        <sz val="9"/>
        <rFont val="Arial"/>
        <family val="2"/>
      </rPr>
      <t>Indemnizaciones Laborales</t>
    </r>
  </si>
  <si>
    <r>
      <rPr>
        <b/>
        <sz val="9"/>
        <rFont val="Arial"/>
        <family val="2"/>
      </rPr>
      <t>Incentivo Excepcional para la Jubilación (Trabajadores del IESS)</t>
    </r>
  </si>
  <si>
    <r>
      <rPr>
        <b/>
        <sz val="9"/>
        <rFont val="Arial"/>
        <family val="2"/>
      </rPr>
      <t>Otras Indemnizaciones Laborales</t>
    </r>
  </si>
  <si>
    <r>
      <rPr>
        <b/>
        <sz val="9"/>
        <rFont val="Arial"/>
        <family val="2"/>
      </rPr>
      <t>Asignaciones a Distribuir</t>
    </r>
  </si>
  <si>
    <r>
      <rPr>
        <b/>
        <sz val="9"/>
        <rFont val="Arial"/>
        <family val="2"/>
      </rPr>
      <t>Asignación a Distribuir en Gastos en Personal</t>
    </r>
  </si>
  <si>
    <r>
      <rPr>
        <b/>
        <sz val="9"/>
        <rFont val="Arial"/>
        <family val="2"/>
      </rPr>
      <t>PRESTACIONES DE LA SEGURIDAD SOCIAL</t>
    </r>
  </si>
  <si>
    <r>
      <rPr>
        <b/>
        <sz val="9"/>
        <rFont val="Arial"/>
        <family val="2"/>
      </rPr>
      <t>Gastos Prestacionales</t>
    </r>
  </si>
  <si>
    <r>
      <rPr>
        <b/>
        <sz val="9"/>
        <rFont val="Arial"/>
        <family val="2"/>
      </rPr>
      <t>Pensiones</t>
    </r>
  </si>
  <si>
    <r>
      <rPr>
        <b/>
        <sz val="9"/>
        <rFont val="Arial"/>
        <family val="2"/>
      </rPr>
      <t>Seguro Social Campesino</t>
    </r>
  </si>
  <si>
    <r>
      <rPr>
        <b/>
        <sz val="9"/>
        <rFont val="Arial"/>
        <family val="2"/>
      </rPr>
      <t>Seguro de Enfermedad y Maternidad</t>
    </r>
  </si>
  <si>
    <r>
      <rPr>
        <b/>
        <sz val="9"/>
        <rFont val="Arial"/>
        <family val="2"/>
      </rPr>
      <t>Seguro y Cooperativa Mortuoria</t>
    </r>
  </si>
  <si>
    <r>
      <rPr>
        <b/>
        <sz val="9"/>
        <rFont val="Arial"/>
        <family val="2"/>
      </rPr>
      <t>Seguro de Cesantía</t>
    </r>
  </si>
  <si>
    <r>
      <rPr>
        <b/>
        <sz val="9"/>
        <rFont val="Arial"/>
        <family val="2"/>
      </rPr>
      <t>Seguro de Vida y Riesgos Profesionales</t>
    </r>
  </si>
  <si>
    <r>
      <rPr>
        <b/>
        <sz val="9"/>
        <rFont val="Arial"/>
        <family val="2"/>
      </rPr>
      <t>Fondo de Vivienda</t>
    </r>
  </si>
  <si>
    <r>
      <rPr>
        <b/>
        <sz val="9"/>
        <rFont val="Arial"/>
        <family val="2"/>
      </rPr>
      <t>Fondo de Contingencias</t>
    </r>
  </si>
  <si>
    <r>
      <rPr>
        <b/>
        <sz val="9"/>
        <rFont val="Arial"/>
        <family val="2"/>
      </rPr>
      <t>Pensiones de Jubilación Patronal</t>
    </r>
  </si>
  <si>
    <r>
      <rPr>
        <b/>
        <sz val="9"/>
        <rFont val="Arial"/>
        <family val="2"/>
      </rPr>
      <t>Pensiones por Invalidez</t>
    </r>
  </si>
  <si>
    <r>
      <rPr>
        <b/>
        <sz val="9"/>
        <rFont val="Arial"/>
        <family val="2"/>
      </rPr>
      <t>Pensión Transitoria por Incapacidad</t>
    </r>
  </si>
  <si>
    <r>
      <rPr>
        <b/>
        <sz val="9"/>
        <rFont val="Arial"/>
        <family val="2"/>
      </rPr>
      <t>Pensiones por Vejez</t>
    </r>
  </si>
  <si>
    <r>
      <rPr>
        <b/>
        <sz val="9"/>
        <rFont val="Arial"/>
        <family val="2"/>
      </rPr>
      <t>Pensión Adicional de Jubilados Ferroviarios (Invalidez y Vejez)</t>
    </r>
  </si>
  <si>
    <r>
      <rPr>
        <b/>
        <sz val="9"/>
        <rFont val="Arial"/>
        <family val="2"/>
      </rPr>
      <t>Pensión de Montepío a Beneficiarios de Ferroviarios</t>
    </r>
  </si>
  <si>
    <r>
      <rPr>
        <b/>
        <sz val="9"/>
        <rFont val="Arial"/>
        <family val="2"/>
      </rPr>
      <t>Pensión Adicional de Jubilados Gráficos (Invalidez y Vejez)</t>
    </r>
  </si>
  <si>
    <r>
      <rPr>
        <b/>
        <sz val="9"/>
        <rFont val="Arial"/>
        <family val="2"/>
      </rPr>
      <t>Pensión de Montepío a Beneficiarios de Gráficos</t>
    </r>
  </si>
  <si>
    <r>
      <rPr>
        <b/>
        <sz val="9"/>
        <rFont val="Arial"/>
        <family val="2"/>
      </rPr>
      <t>Décima Tercera Pensión</t>
    </r>
  </si>
  <si>
    <r>
      <rPr>
        <b/>
        <sz val="9"/>
        <rFont val="Arial"/>
        <family val="2"/>
      </rPr>
      <t>Décima Cuarta Pensión</t>
    </r>
  </si>
  <si>
    <r>
      <rPr>
        <b/>
        <sz val="9"/>
        <rFont val="Arial"/>
        <family val="2"/>
      </rPr>
      <t>Incremento de Pensiones de conformidad con la Ley 2004-39</t>
    </r>
  </si>
  <si>
    <r>
      <rPr>
        <b/>
        <sz val="9"/>
        <rFont val="Arial"/>
        <family val="2"/>
      </rPr>
      <t>Pensión por Discapacidades</t>
    </r>
  </si>
  <si>
    <r>
      <rPr>
        <b/>
        <sz val="9"/>
        <rFont val="Arial"/>
        <family val="2"/>
      </rPr>
      <t>Pensión de Montepío</t>
    </r>
  </si>
  <si>
    <r>
      <rPr>
        <b/>
        <sz val="9"/>
        <rFont val="Arial"/>
        <family val="2"/>
      </rPr>
      <t>Anualidad por Matrimonio</t>
    </r>
  </si>
  <si>
    <r>
      <rPr>
        <b/>
        <sz val="9"/>
        <rFont val="Arial"/>
        <family val="2"/>
      </rPr>
      <t>Pensión del Estado para Jubilados del Magisterio Fiscal</t>
    </r>
  </si>
  <si>
    <r>
      <rPr>
        <b/>
        <sz val="9"/>
        <rFont val="Arial"/>
        <family val="2"/>
      </rPr>
      <t>Auxilio de Funerales</t>
    </r>
  </si>
  <si>
    <r>
      <rPr>
        <b/>
        <sz val="9"/>
        <rFont val="Arial"/>
        <family val="2"/>
      </rPr>
      <t>Incapacidad Parcial</t>
    </r>
  </si>
  <si>
    <r>
      <rPr>
        <b/>
        <sz val="9"/>
        <rFont val="Arial"/>
        <family val="2"/>
      </rPr>
      <t>Incapacidad Temporal</t>
    </r>
  </si>
  <si>
    <r>
      <rPr>
        <b/>
        <sz val="9"/>
        <rFont val="Arial"/>
        <family val="2"/>
      </rPr>
      <t>Incapacidad Permanente Total</t>
    </r>
  </si>
  <si>
    <r>
      <rPr>
        <b/>
        <sz val="9"/>
        <rFont val="Arial"/>
        <family val="2"/>
      </rPr>
      <t>Incapacidad Permanente Absoluta</t>
    </r>
  </si>
  <si>
    <r>
      <rPr>
        <b/>
        <sz val="9"/>
        <rFont val="Arial"/>
        <family val="2"/>
      </rPr>
      <t>Indemnizaciones por Incapacidad</t>
    </r>
  </si>
  <si>
    <r>
      <rPr>
        <b/>
        <sz val="9"/>
        <rFont val="Arial"/>
        <family val="2"/>
      </rPr>
      <t>Otros Gastos</t>
    </r>
  </si>
  <si>
    <r>
      <rPr>
        <b/>
        <sz val="9"/>
        <rFont val="Arial"/>
        <family val="2"/>
      </rPr>
      <t>Subsidio por Enfermedad</t>
    </r>
  </si>
  <si>
    <r>
      <rPr>
        <b/>
        <sz val="9"/>
        <rFont val="Arial"/>
        <family val="2"/>
      </rPr>
      <t>Subsidio por Maternidad</t>
    </r>
  </si>
  <si>
    <r>
      <rPr>
        <b/>
        <sz val="9"/>
        <rFont val="Arial"/>
        <family val="2"/>
      </rPr>
      <t>Subsidio por Riesgos del Trabajo</t>
    </r>
  </si>
  <si>
    <r>
      <rPr>
        <b/>
        <sz val="9"/>
        <rFont val="Arial"/>
        <family val="2"/>
      </rPr>
      <t>Subsidios para el Pago de Aportes al IESS</t>
    </r>
  </si>
  <si>
    <r>
      <rPr>
        <b/>
        <sz val="9"/>
        <rFont val="Arial"/>
        <family val="2"/>
      </rPr>
      <t>Atención Médica Prestadores Internos</t>
    </r>
  </si>
  <si>
    <r>
      <rPr>
        <b/>
        <sz val="9"/>
        <rFont val="Arial"/>
        <family val="2"/>
      </rPr>
      <t>Servicios de Salud Prestados a Afiliados y Beneficiarios</t>
    </r>
  </si>
  <si>
    <r>
      <rPr>
        <b/>
        <sz val="9"/>
        <rFont val="Arial"/>
        <family val="2"/>
      </rPr>
      <t>Servicios de Salud Prestados a Jubilados</t>
    </r>
  </si>
  <si>
    <r>
      <rPr>
        <b/>
        <sz val="9"/>
        <rFont val="Arial"/>
        <family val="2"/>
      </rPr>
      <t>Servicios de Salud Prestados a Pacientes con Enfermedades Catastróficas</t>
    </r>
  </si>
  <si>
    <r>
      <rPr>
        <b/>
        <sz val="9"/>
        <rFont val="Arial"/>
        <family val="2"/>
      </rPr>
      <t>Servicios de Salud Prestados a Discapacitados</t>
    </r>
  </si>
  <si>
    <r>
      <rPr>
        <b/>
        <sz val="9"/>
        <rFont val="Arial"/>
        <family val="2"/>
      </rPr>
      <t>Servicios de Salud Prestados a Jefas de Hogar</t>
    </r>
  </si>
  <si>
    <r>
      <rPr>
        <b/>
        <sz val="9"/>
        <rFont val="Arial"/>
        <family val="2"/>
      </rPr>
      <t>Servicios de Salud Prestados a los Asegurados del Seguro Social Campesino</t>
    </r>
  </si>
  <si>
    <r>
      <rPr>
        <b/>
        <sz val="9"/>
        <rFont val="Arial"/>
        <family val="2"/>
      </rPr>
      <t>Atención Médica Prestadores Externos</t>
    </r>
  </si>
  <si>
    <r>
      <rPr>
        <b/>
        <sz val="9"/>
        <rFont val="Arial"/>
        <family val="2"/>
      </rPr>
      <t>Servicios de Salud Prestados a Afiliados con Enfermedades Catastróficas</t>
    </r>
  </si>
  <si>
    <r>
      <rPr>
        <b/>
        <sz val="9"/>
        <rFont val="Arial"/>
        <family val="2"/>
      </rPr>
      <t>Servicios de Salud a Afiliados y Beneficiarios por parte de las Entidades que conforman la Red de Salud Pública</t>
    </r>
  </si>
  <si>
    <r>
      <rPr>
        <b/>
        <sz val="9"/>
        <rFont val="Arial"/>
        <family val="2"/>
      </rPr>
      <t>Servicios  Prestados en el Exterior</t>
    </r>
  </si>
  <si>
    <r>
      <rPr>
        <b/>
        <sz val="9"/>
        <rFont val="Arial"/>
        <family val="2"/>
      </rPr>
      <t>Gastos Prestacionales por Otros Conceptos</t>
    </r>
  </si>
  <si>
    <r>
      <rPr>
        <b/>
        <sz val="9"/>
        <rFont val="Arial"/>
        <family val="2"/>
      </rPr>
      <t>Compensación Gastos Médicos</t>
    </r>
  </si>
  <si>
    <r>
      <rPr>
        <b/>
        <sz val="9"/>
        <rFont val="Arial"/>
        <family val="2"/>
      </rPr>
      <t>Servicios Médicos Asistenciales</t>
    </r>
  </si>
  <si>
    <r>
      <rPr>
        <b/>
        <sz val="9"/>
        <rFont val="Arial"/>
        <family val="2"/>
      </rPr>
      <t>Asignación para Prevención de Riesgos del Trbajo</t>
    </r>
  </si>
  <si>
    <r>
      <rPr>
        <b/>
        <sz val="9"/>
        <rFont val="Arial"/>
        <family val="2"/>
      </rPr>
      <t>Asignación para Mejoramiento de la Calidad de Vida del Adulto Mayor</t>
    </r>
  </si>
  <si>
    <r>
      <rPr>
        <b/>
        <sz val="9"/>
        <rFont val="Arial"/>
        <family val="2"/>
      </rPr>
      <t>Convenios Interinstitucionales</t>
    </r>
  </si>
  <si>
    <r>
      <rPr>
        <b/>
        <sz val="9"/>
        <rFont val="Arial"/>
        <family val="2"/>
      </rPr>
      <t>Convenios Internacionales</t>
    </r>
  </si>
  <si>
    <r>
      <rPr>
        <b/>
        <sz val="9"/>
        <rFont val="Arial"/>
        <family val="2"/>
      </rPr>
      <t>Asignación para Devolución de Aportes por no Causar Montepío</t>
    </r>
  </si>
  <si>
    <r>
      <rPr>
        <b/>
        <sz val="9"/>
        <rFont val="Arial"/>
        <family val="2"/>
      </rPr>
      <t>Asignación para Gastos de Funcionamiento de las Unidades Médicas</t>
    </r>
  </si>
  <si>
    <r>
      <rPr>
        <b/>
        <sz val="9"/>
        <rFont val="Arial"/>
        <family val="2"/>
      </rPr>
      <t>Otros Gastos en Afiliados y Jubilados</t>
    </r>
  </si>
  <si>
    <r>
      <rPr>
        <b/>
        <sz val="9"/>
        <rFont val="Arial"/>
        <family val="2"/>
      </rPr>
      <t>Asignación a Distribuir para Prestaciones de la Seguridad Social</t>
    </r>
  </si>
  <si>
    <r>
      <rPr>
        <b/>
        <sz val="9"/>
        <rFont val="Arial"/>
        <family val="2"/>
      </rPr>
      <t>BIENES Y SERVICIOS DE CONSUMO</t>
    </r>
  </si>
  <si>
    <r>
      <rPr>
        <b/>
        <sz val="9"/>
        <rFont val="Arial"/>
        <family val="2"/>
      </rPr>
      <t>Servicios Básicos</t>
    </r>
  </si>
  <si>
    <r>
      <rPr>
        <b/>
        <sz val="9"/>
        <rFont val="Arial"/>
        <family val="2"/>
      </rPr>
      <t>Agua Potable</t>
    </r>
  </si>
  <si>
    <r>
      <rPr>
        <b/>
        <sz val="9"/>
        <rFont val="Arial"/>
        <family val="2"/>
      </rPr>
      <t>Agua de Riego</t>
    </r>
  </si>
  <si>
    <r>
      <rPr>
        <b/>
        <sz val="9"/>
        <rFont val="Arial"/>
        <family val="2"/>
      </rPr>
      <t>Energía Eléctrica</t>
    </r>
  </si>
  <si>
    <r>
      <rPr>
        <b/>
        <sz val="9"/>
        <rFont val="Arial"/>
        <family val="2"/>
      </rPr>
      <t>Telecomunicaciones</t>
    </r>
  </si>
  <si>
    <r>
      <rPr>
        <b/>
        <sz val="9"/>
        <rFont val="Arial"/>
        <family val="2"/>
      </rPr>
      <t>Servicio de Correo</t>
    </r>
  </si>
  <si>
    <r>
      <rPr>
        <b/>
        <sz val="9"/>
        <rFont val="Arial"/>
        <family val="2"/>
      </rPr>
      <t>Servicios Generales</t>
    </r>
  </si>
  <si>
    <r>
      <rPr>
        <b/>
        <sz val="9"/>
        <rFont val="Arial"/>
        <family val="2"/>
      </rPr>
      <t>Transporte de Personal</t>
    </r>
  </si>
  <si>
    <r>
      <rPr>
        <b/>
        <sz val="9"/>
        <rFont val="Arial"/>
        <family val="2"/>
      </rPr>
      <t>Fletes y Maniobras</t>
    </r>
  </si>
  <si>
    <r>
      <rPr>
        <b/>
        <sz val="9"/>
        <rFont val="Arial"/>
        <family val="2"/>
      </rPr>
      <t>Almacenamiento, Embalaje, Envase y Recarga de Extintores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</si>
  <si>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
</t>
    </r>
    <r>
      <rPr>
        <b/>
        <sz val="9"/>
        <rFont val="Arial"/>
        <family val="2"/>
      </rPr>
      <t>Traducción,  Empastado,  Enmarcación,  Serigrafía,  Fotografía,  Carnetización,  Filmación  e Imágenes Satelitales.</t>
    </r>
  </si>
  <si>
    <r>
      <rPr>
        <b/>
        <sz val="9"/>
        <rFont val="Arial"/>
        <family val="2"/>
      </rPr>
      <t>Espectáculos Culturales y Sociales</t>
    </r>
  </si>
  <si>
    <r>
      <rPr>
        <b/>
        <sz val="9"/>
        <rFont val="Arial"/>
        <family val="2"/>
      </rPr>
      <t>Eventos Públicos y Oficiales</t>
    </r>
  </si>
  <si>
    <r>
      <rPr>
        <b/>
        <sz val="9"/>
        <rFont val="Arial"/>
        <family val="2"/>
      </rPr>
      <t>Difusión, Información y Publicidad</t>
    </r>
  </si>
  <si>
    <r>
      <rPr>
        <b/>
        <sz val="9"/>
        <rFont val="Arial"/>
        <family val="2"/>
      </rPr>
      <t>Servicio de Seguridad y Vigilancia</t>
    </r>
  </si>
  <si>
    <r>
      <rPr>
        <b/>
        <sz val="9"/>
        <rFont val="Arial"/>
        <family val="2"/>
      </rPr>
      <t xml:space="preserve">Servicios de Aseo; Lavado de Vestimenta de Trabajo; Fumigación, Desinfección y Limpieza
</t>
    </r>
    <r>
      <rPr>
        <b/>
        <sz val="9"/>
        <rFont val="Arial"/>
        <family val="2"/>
      </rPr>
      <t>de Instalaciones</t>
    </r>
  </si>
  <si>
    <r>
      <rPr>
        <b/>
        <sz val="9"/>
        <rFont val="Arial"/>
        <family val="2"/>
      </rPr>
      <t>Servicio de Guardería</t>
    </r>
  </si>
  <si>
    <r>
      <rPr>
        <b/>
        <sz val="9"/>
        <rFont val="Arial"/>
        <family val="2"/>
      </rPr>
      <t>Investigaciones Profesionales y Análisis de Laboratorio</t>
    </r>
  </si>
  <si>
    <r>
      <rPr>
        <b/>
        <sz val="9"/>
        <rFont val="Arial"/>
        <family val="2"/>
      </rPr>
      <t>Gastos Especiales para Inteligencia y Contrainteligencia</t>
    </r>
  </si>
  <si>
    <r>
      <rPr>
        <b/>
        <sz val="9"/>
        <rFont val="Arial"/>
        <family val="2"/>
      </rPr>
      <t>Servicios de Voluntariado</t>
    </r>
  </si>
  <si>
    <r>
      <rPr>
        <b/>
        <sz val="9"/>
        <rFont val="Arial"/>
        <family val="2"/>
      </rPr>
      <t>Servicios de Difusión e Información</t>
    </r>
  </si>
  <si>
    <r>
      <rPr>
        <b/>
        <sz val="9"/>
        <rFont val="Arial"/>
        <family val="2"/>
      </rPr>
      <t>Servicios de Publicidad y Propaganda en Medios de Comunicación Masiva</t>
    </r>
  </si>
  <si>
    <r>
      <rPr>
        <b/>
        <sz val="9"/>
        <rFont val="Arial"/>
        <family val="2"/>
      </rPr>
      <t>Servicios de Publicidad y Propaganda Usando otros Medios</t>
    </r>
  </si>
  <si>
    <r>
      <rPr>
        <b/>
        <sz val="9"/>
        <rFont val="Arial"/>
        <family val="2"/>
      </rPr>
      <t>Servicios para Actividades Agropecuarias, Pesca y Caza</t>
    </r>
  </si>
  <si>
    <r>
      <rPr>
        <b/>
        <sz val="9"/>
        <rFont val="Arial"/>
        <family val="2"/>
      </rPr>
      <t>Servicios Personales Eventuales sin Relación de Dependencia</t>
    </r>
  </si>
  <si>
    <r>
      <rPr>
        <b/>
        <sz val="9"/>
        <rFont val="Arial"/>
        <family val="2"/>
      </rPr>
      <t>Servicios y Derechos en Producción y Programación de Radio y Televisión</t>
    </r>
  </si>
  <si>
    <r>
      <rPr>
        <b/>
        <sz val="9"/>
        <rFont val="Arial"/>
        <family val="2"/>
      </rPr>
      <t>Servicios de Cartografía</t>
    </r>
  </si>
  <si>
    <r>
      <rPr>
        <b/>
        <sz val="9"/>
        <rFont val="Arial"/>
        <family val="2"/>
      </rPr>
      <t>Servicio de Implementación y Administración de Bancos de Información</t>
    </r>
  </si>
  <si>
    <r>
      <rPr>
        <b/>
        <sz val="9"/>
        <rFont val="Arial"/>
        <family val="2"/>
      </rPr>
      <t>Servicio   de   Incineración   de   Documentos   Públicos;    Sustancias   Estupefacientes   y</t>
    </r>
  </si>
  <si>
    <r>
      <rPr>
        <b/>
        <sz val="9"/>
        <rFont val="Arial"/>
        <family val="2"/>
      </rPr>
      <t>Servicios Médicos Hospitalarios y Complementarios</t>
    </r>
  </si>
  <si>
    <r>
      <rPr>
        <b/>
        <sz val="9"/>
        <rFont val="Arial"/>
        <family val="2"/>
      </rPr>
      <t>Servicios de Repatriación de Cadáveres de Ecuatorianos Fallecidos en el Exterior</t>
    </r>
  </si>
  <si>
    <r>
      <rPr>
        <b/>
        <sz val="9"/>
        <rFont val="Arial"/>
        <family val="2"/>
      </rPr>
      <t>Servicios de Provisión de Dispositivos Electrónicos y Certificación para Registro de Firmas Digitales</t>
    </r>
  </si>
  <si>
    <r>
      <rPr>
        <b/>
        <sz val="9"/>
        <rFont val="Arial"/>
        <family val="2"/>
      </rPr>
      <t>Servicios de Soporte al Usuario a través de Centros de Servicio y Operadores Telefónicos</t>
    </r>
  </si>
  <si>
    <r>
      <rPr>
        <b/>
        <sz val="9"/>
        <rFont val="Arial"/>
        <family val="2"/>
      </rPr>
      <t>Digitalización de Información y Datos Públicos</t>
    </r>
  </si>
  <si>
    <r>
      <rPr>
        <b/>
        <sz val="9"/>
        <rFont val="Arial"/>
        <family val="2"/>
      </rPr>
      <t xml:space="preserve">Servicios de Protección y Asistencia Técnica a Víctimas, Testigos y Otros Participantes en
</t>
    </r>
    <r>
      <rPr>
        <b/>
        <sz val="9"/>
        <rFont val="Arial"/>
        <family val="2"/>
      </rPr>
      <t>Procesos Penales</t>
    </r>
  </si>
  <si>
    <r>
      <rPr>
        <b/>
        <sz val="9"/>
        <rFont val="Arial"/>
        <family val="2"/>
      </rPr>
      <t>Barrido Predial para la Modernización del Sistema de Información Predial</t>
    </r>
  </si>
  <si>
    <r>
      <rPr>
        <b/>
        <sz val="9"/>
        <rFont val="Arial"/>
        <family val="2"/>
      </rPr>
      <t>Servicios en Actividades Mineras e Hidrocarburíferas</t>
    </r>
  </si>
  <si>
    <r>
      <rPr>
        <b/>
        <sz val="9"/>
        <rFont val="Arial"/>
        <family val="2"/>
      </rPr>
      <t>Comisiones por la Venta de Productos, Servicios Postales y Financieros</t>
    </r>
  </si>
  <si>
    <r>
      <rPr>
        <b/>
        <sz val="9"/>
        <rFont val="Arial"/>
        <family val="2"/>
      </rPr>
      <t>Servicio de Alimentación</t>
    </r>
  </si>
  <si>
    <r>
      <rPr>
        <b/>
        <sz val="9"/>
        <rFont val="Arial"/>
        <family val="2"/>
      </rPr>
      <t>Servicios en Plantaciones Forestales</t>
    </r>
  </si>
  <si>
    <r>
      <rPr>
        <b/>
        <sz val="9"/>
        <rFont val="Arial"/>
        <family val="2"/>
      </rPr>
      <t>Remediación, Restauración y Descontaminación de Cuerpos de Agua</t>
    </r>
  </si>
  <si>
    <r>
      <rPr>
        <b/>
        <sz val="9"/>
        <rFont val="Arial"/>
        <family val="2"/>
      </rPr>
      <t>Servicio de Administración de Patio de Contenedores</t>
    </r>
  </si>
  <si>
    <r>
      <rPr>
        <b/>
        <sz val="9"/>
        <rFont val="Arial"/>
        <family val="2"/>
      </rPr>
      <t>Membrecías</t>
    </r>
  </si>
  <si>
    <r>
      <rPr>
        <b/>
        <sz val="9"/>
        <rFont val="Arial"/>
        <family val="2"/>
      </rPr>
      <t>Servicios Exequiales</t>
    </r>
  </si>
  <si>
    <r>
      <rPr>
        <b/>
        <sz val="9"/>
        <rFont val="Arial"/>
        <family val="2"/>
      </rPr>
      <t xml:space="preserve">Servicio  de  Monitoreo  de  la  Información  en  Televisión,  Radio,  Prensa,  Medios  On-Line 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</si>
  <si>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Médicos; y, Otros</t>
    </r>
  </si>
  <si>
    <r>
      <rPr>
        <b/>
        <sz val="9"/>
        <rFont val="Arial"/>
        <family val="2"/>
      </rPr>
      <t>Garantía Extendida de Bienes</t>
    </r>
  </si>
  <si>
    <r>
      <rPr>
        <b/>
        <sz val="9"/>
        <rFont val="Arial"/>
        <family val="2"/>
      </rPr>
      <t>Servicio de Confección de Menaje de Hogar y/o Prendas de Protección</t>
    </r>
  </si>
  <si>
    <r>
      <rPr>
        <b/>
        <sz val="9"/>
        <rFont val="Arial"/>
        <family val="2"/>
      </rPr>
      <t>Servicios relacionados a la exhumación e inhumación de cadáveres</t>
    </r>
  </si>
  <si>
    <r>
      <rPr>
        <b/>
        <sz val="9"/>
        <rFont val="Arial"/>
        <family val="2"/>
      </rPr>
      <t xml:space="preserve">Servicios  de  Identificación,  Marcación,  Autentificación,  Rastreo,  Monitoreo,  Seguimiento
</t>
    </r>
    <r>
      <rPr>
        <b/>
        <sz val="9"/>
        <rFont val="Arial"/>
        <family val="2"/>
      </rPr>
      <t>y/o Trazabilidad</t>
    </r>
  </si>
  <si>
    <r>
      <rPr>
        <b/>
        <sz val="9"/>
        <rFont val="Arial"/>
        <family val="2"/>
      </rPr>
      <t>Gastos de Educación para el Servicio Exterior</t>
    </r>
  </si>
  <si>
    <r>
      <rPr>
        <b/>
        <sz val="9"/>
        <rFont val="Arial"/>
        <family val="2"/>
      </rPr>
      <t>Eventos Oficiales</t>
    </r>
  </si>
  <si>
    <r>
      <rPr>
        <b/>
        <sz val="9"/>
        <rFont val="Arial"/>
        <family val="2"/>
      </rPr>
      <t>Eventos Públicos Promocionales</t>
    </r>
  </si>
  <si>
    <r>
      <rPr>
        <b/>
        <sz val="9"/>
        <rFont val="Arial"/>
        <family val="2"/>
      </rPr>
      <t>Otros Servicios Generales</t>
    </r>
  </si>
  <si>
    <r>
      <rPr>
        <b/>
        <sz val="9"/>
        <rFont val="Arial"/>
        <family val="2"/>
      </rPr>
      <t>Traslados, Instalaciones, Viáticos y Subsistencias</t>
    </r>
  </si>
  <si>
    <r>
      <rPr>
        <b/>
        <sz val="9"/>
        <rFont val="Arial"/>
        <family val="2"/>
      </rPr>
      <t>Pasajes al Interior</t>
    </r>
  </si>
  <si>
    <r>
      <rPr>
        <b/>
        <sz val="9"/>
        <rFont val="Arial"/>
        <family val="2"/>
      </rPr>
      <t>Pasajes al Exterior</t>
    </r>
  </si>
  <si>
    <r>
      <rPr>
        <b/>
        <sz val="9"/>
        <rFont val="Arial"/>
        <family val="2"/>
      </rPr>
      <t>Viáticos y Subsistencias en el Interior</t>
    </r>
  </si>
  <si>
    <r>
      <rPr>
        <b/>
        <sz val="9"/>
        <rFont val="Arial"/>
        <family val="2"/>
      </rPr>
      <t>Viáticos y Subsistencias en el Exterior</t>
    </r>
  </si>
  <si>
    <r>
      <rPr>
        <b/>
        <sz val="9"/>
        <rFont val="Arial"/>
        <family val="2"/>
      </rPr>
      <t>Mudanzas e Instalaciones</t>
    </r>
  </si>
  <si>
    <r>
      <rPr>
        <b/>
        <sz val="9"/>
        <rFont val="Arial"/>
        <family val="2"/>
      </rPr>
      <t>Viáticos por Gastos de Residencia</t>
    </r>
  </si>
  <si>
    <r>
      <rPr>
        <b/>
        <sz val="9"/>
        <rFont val="Arial"/>
        <family val="2"/>
      </rPr>
      <t xml:space="preserve">Gastos para la Atención a Delegados Extranjeros y Nacionales, Deportistas, Entrenadores
</t>
    </r>
    <r>
      <rPr>
        <b/>
        <sz val="9"/>
        <rFont val="Arial"/>
        <family val="2"/>
      </rPr>
      <t>y Cuerpo Técnico que Representen al País</t>
    </r>
  </si>
  <si>
    <r>
      <rPr>
        <b/>
        <sz val="9"/>
        <rFont val="Arial"/>
        <family val="2"/>
      </rPr>
      <t>Recargos por cambios en pasajes al interior y al exterior del país</t>
    </r>
  </si>
  <si>
    <r>
      <rPr>
        <b/>
        <sz val="9"/>
        <rFont val="Arial"/>
        <family val="2"/>
      </rPr>
      <t>Gastos de Representación en el Exterior</t>
    </r>
  </si>
  <si>
    <r>
      <rPr>
        <b/>
        <sz val="9"/>
        <rFont val="Arial"/>
        <family val="2"/>
      </rPr>
      <t>Instalación, Mantenimiento y Reparación</t>
    </r>
  </si>
  <si>
    <r>
      <rPr>
        <b/>
        <sz val="9"/>
        <rFont val="Arial"/>
        <family val="2"/>
      </rPr>
      <t>Terrenos (Mantenimiento)</t>
    </r>
  </si>
  <si>
    <r>
      <rPr>
        <b/>
        <sz val="9"/>
        <rFont val="Arial"/>
        <family val="2"/>
      </rPr>
      <t xml:space="preserve">Edificios,  Locales,  Residencias  y  Cableado  Estructurado  (Intslación,  Mantenimiento  y
</t>
    </r>
    <r>
      <rPr>
        <b/>
        <sz val="9"/>
        <rFont val="Arial"/>
        <family val="2"/>
      </rPr>
      <t>Reparación)</t>
    </r>
  </si>
  <si>
    <r>
      <rPr>
        <b/>
        <sz val="9"/>
        <rFont val="Arial"/>
        <family val="2"/>
      </rPr>
      <t>Mobiliarios  (Instalación, Mantenimiento y Reparación)</t>
    </r>
  </si>
  <si>
    <r>
      <rPr>
        <b/>
        <sz val="9"/>
        <rFont val="Arial"/>
        <family val="2"/>
      </rPr>
      <t>Maquinarias y Equipos (Instalación, Mantenimiento y Reparación)</t>
    </r>
  </si>
  <si>
    <r>
      <rPr>
        <b/>
        <sz val="9"/>
        <rFont val="Arial"/>
        <family val="2"/>
      </rPr>
      <t>Vehículos (Mantenimiento y Reparación)</t>
    </r>
  </si>
  <si>
    <r>
      <rPr>
        <b/>
        <sz val="9"/>
        <rFont val="Arial"/>
        <family val="2"/>
      </rPr>
      <t>Herramientas (Mantenimiento y Reparación)</t>
    </r>
  </si>
  <si>
    <r>
      <rPr>
        <b/>
        <sz val="9"/>
        <rFont val="Arial"/>
        <family val="2"/>
      </rPr>
      <t>Bienes Artísticos, Culturales y Accesorios de la Escolta Presidencial</t>
    </r>
  </si>
  <si>
    <r>
      <rPr>
        <b/>
        <sz val="9"/>
        <rFont val="Arial"/>
        <family val="2"/>
      </rPr>
      <t>Libros y Colecciones</t>
    </r>
  </si>
  <si>
    <r>
      <rPr>
        <b/>
        <sz val="9"/>
        <rFont val="Arial"/>
        <family val="2"/>
      </rPr>
      <t>Bienes de Uso Bélico y de Seguridad Pública</t>
    </r>
  </si>
  <si>
    <r>
      <rPr>
        <b/>
        <sz val="9"/>
        <rFont val="Arial"/>
        <family val="2"/>
      </rPr>
      <t>Bienes Biológicos</t>
    </r>
  </si>
  <si>
    <r>
      <rPr>
        <b/>
        <sz val="9"/>
        <rFont val="Arial"/>
        <family val="2"/>
      </rPr>
      <t>Infraestructura</t>
    </r>
  </si>
  <si>
    <r>
      <rPr>
        <b/>
        <sz val="9"/>
        <rFont val="Arial"/>
        <family val="2"/>
      </rPr>
      <t>Mantenimiento de Áreas Verdes y Arreglo de Vías Internas</t>
    </r>
  </si>
  <si>
    <r>
      <rPr>
        <b/>
        <sz val="9"/>
        <rFont val="Arial"/>
        <family val="2"/>
      </rPr>
      <t>Bienes Deportivos (Instalación, Mantenimiento y Reparación)</t>
    </r>
  </si>
  <si>
    <r>
      <rPr>
        <b/>
        <sz val="9"/>
        <rFont val="Arial"/>
        <family val="2"/>
      </rPr>
      <t xml:space="preserve">Instalación, Mantenimiento y Reparación de Edificios, Locales y Residencias de propiedad
</t>
    </r>
    <r>
      <rPr>
        <b/>
        <sz val="9"/>
        <rFont val="Arial"/>
        <family val="2"/>
      </rPr>
      <t>de las Entidades Públicas</t>
    </r>
  </si>
  <si>
    <r>
      <rPr>
        <b/>
        <sz val="9"/>
        <rFont val="Arial"/>
        <family val="2"/>
      </rPr>
      <t xml:space="preserve">Instalación, Mantenimiento y Reparación de Edificios, Locales y Residencias Arrendados a
</t>
    </r>
    <r>
      <rPr>
        <b/>
        <sz val="9"/>
        <rFont val="Arial"/>
        <family val="2"/>
      </rPr>
      <t>Personas Naturales, Jurídicas o  Entidades Privadas</t>
    </r>
  </si>
  <si>
    <r>
      <rPr>
        <b/>
        <sz val="9"/>
        <rFont val="Arial"/>
        <family val="2"/>
      </rPr>
      <t>Vehículos Terrestres (Mantenimiento y Reparaciones)</t>
    </r>
  </si>
  <si>
    <r>
      <rPr>
        <b/>
        <sz val="9"/>
        <rFont val="Arial"/>
        <family val="2"/>
      </rPr>
      <t>Vehículos Marinos (Mantenimiento y Reparaciones)</t>
    </r>
  </si>
  <si>
    <r>
      <rPr>
        <b/>
        <sz val="9"/>
        <rFont val="Arial"/>
        <family val="2"/>
      </rPr>
      <t>Vehículos Aéreos (Mantenimiento y Reparaciones)</t>
    </r>
  </si>
  <si>
    <r>
      <rPr>
        <b/>
        <sz val="9"/>
        <rFont val="Arial"/>
        <family val="2"/>
      </rPr>
      <t xml:space="preserve">Instalación,  Readecuación,  Montaje  de  Exposiciones,  Mantenimiento  y  Reparación  de
</t>
    </r>
    <r>
      <rPr>
        <b/>
        <sz val="9"/>
        <rFont val="Arial"/>
        <family val="2"/>
      </rPr>
      <t>Espacios y Bienes Culturales</t>
    </r>
  </si>
  <si>
    <r>
      <rPr>
        <b/>
        <sz val="9"/>
        <rFont val="Arial"/>
        <family val="2"/>
      </rPr>
      <t>Otras Instalaciones, Mantenimientos y Reparaciones</t>
    </r>
  </si>
  <si>
    <r>
      <rPr>
        <b/>
        <sz val="9"/>
        <rFont val="Arial"/>
        <family val="2"/>
      </rPr>
      <t>Arrendamiento de Bienes</t>
    </r>
  </si>
  <si>
    <r>
      <rPr>
        <b/>
        <sz val="9"/>
        <rFont val="Arial"/>
        <family val="2"/>
      </rPr>
      <t>Terrenos (Arrendamiento)</t>
    </r>
  </si>
  <si>
    <r>
      <rPr>
        <b/>
        <sz val="9"/>
        <rFont val="Arial"/>
        <family val="2"/>
      </rPr>
      <t xml:space="preserve">Edificios,   Locales   y   Residencias,   Parqueaderos,   Casilleros   Judiciales   y   Bancarios
</t>
    </r>
    <r>
      <rPr>
        <b/>
        <sz val="9"/>
        <rFont val="Arial"/>
        <family val="2"/>
      </rPr>
      <t>(Arrendamiento)</t>
    </r>
  </si>
  <si>
    <r>
      <rPr>
        <b/>
        <sz val="9"/>
        <rFont val="Arial"/>
        <family val="2"/>
      </rPr>
      <t>Mobiliario (Arrendamiento)</t>
    </r>
  </si>
  <si>
    <r>
      <rPr>
        <b/>
        <sz val="9"/>
        <rFont val="Arial"/>
        <family val="2"/>
      </rPr>
      <t>Maquinarias y Equipos (Arrendamiento)</t>
    </r>
  </si>
  <si>
    <r>
      <rPr>
        <b/>
        <sz val="9"/>
        <rFont val="Arial"/>
        <family val="2"/>
      </rPr>
      <t>Vehículos (Arrendamiento)</t>
    </r>
  </si>
  <si>
    <r>
      <rPr>
        <b/>
        <sz val="9"/>
        <rFont val="Arial"/>
        <family val="2"/>
      </rPr>
      <t>Herramientas (Arrendamiento)</t>
    </r>
  </si>
  <si>
    <r>
      <rPr>
        <b/>
        <sz val="9"/>
        <rFont val="Arial"/>
        <family val="2"/>
      </rPr>
      <t>Bienes Biológicos (Alquiler)</t>
    </r>
  </si>
  <si>
    <r>
      <rPr>
        <b/>
        <sz val="9"/>
        <rFont val="Arial"/>
        <family val="2"/>
      </rPr>
      <t>Indumentaria, Prendas de protección, Accesorios y Otros</t>
    </r>
  </si>
  <si>
    <r>
      <rPr>
        <b/>
        <sz val="9"/>
        <rFont val="Arial"/>
        <family val="2"/>
      </rPr>
      <t>Vehículos Terrestres (Arrendamiento)</t>
    </r>
  </si>
  <si>
    <r>
      <rPr>
        <b/>
        <sz val="9"/>
        <rFont val="Arial"/>
        <family val="2"/>
      </rPr>
      <t>Vehículos Marinos (Arrendamiento)</t>
    </r>
  </si>
  <si>
    <r>
      <rPr>
        <b/>
        <sz val="9"/>
        <rFont val="Arial"/>
        <family val="2"/>
      </rPr>
      <t>Vehículos Aéreos (Arrendamiento)</t>
    </r>
  </si>
  <si>
    <r>
      <rPr>
        <b/>
        <sz val="9"/>
        <rFont val="Arial"/>
        <family val="2"/>
      </rPr>
      <t>Otros Arrendamientos</t>
    </r>
  </si>
  <si>
    <r>
      <rPr>
        <b/>
        <sz val="9"/>
        <rFont val="Arial"/>
        <family val="2"/>
      </rPr>
      <t>Contratación de Estudios, Investigaciones y Servicios Técnicos Especializados.</t>
    </r>
  </si>
  <si>
    <r>
      <rPr>
        <b/>
        <sz val="9"/>
        <rFont val="Arial"/>
        <family val="2"/>
      </rPr>
      <t>Consultoría, Asesoría e Investigación Especializada</t>
    </r>
  </si>
  <si>
    <r>
      <rPr>
        <b/>
        <sz val="9"/>
        <rFont val="Arial"/>
        <family val="2"/>
      </rPr>
      <t>Servicio de Auditoría</t>
    </r>
  </si>
  <si>
    <r>
      <rPr>
        <b/>
        <sz val="9"/>
        <rFont val="Arial"/>
        <family val="2"/>
      </rPr>
      <t>Servicio de Capacitación</t>
    </r>
  </si>
  <si>
    <r>
      <rPr>
        <b/>
        <sz val="9"/>
        <rFont val="Arial"/>
        <family val="2"/>
      </rPr>
      <t>Fiscalización e Inspecciones Técnicas</t>
    </r>
  </si>
  <si>
    <r>
      <rPr>
        <b/>
        <sz val="9"/>
        <rFont val="Arial"/>
        <family val="2"/>
      </rPr>
      <t>Estudio y Diseño de Proyectos</t>
    </r>
  </si>
  <si>
    <r>
      <rPr>
        <b/>
        <sz val="9"/>
        <rFont val="Arial"/>
        <family val="2"/>
      </rPr>
      <t>Honorarios por Contratos Civiles de Servicios</t>
    </r>
  </si>
  <si>
    <r>
      <rPr>
        <b/>
        <sz val="9"/>
        <rFont val="Arial"/>
        <family val="2"/>
      </rPr>
      <t>Servicios Técnicos Especializados</t>
    </r>
  </si>
  <si>
    <r>
      <rPr>
        <b/>
        <sz val="9"/>
        <rFont val="Arial"/>
        <family val="2"/>
      </rPr>
      <t xml:space="preserve">Registro,  Inscripción  y  Otros  Gastos  Previos  a  la  Aceptación  para  Capacitación  en 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</si>
  <si>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Congresos, Seminarios y Convenciones</t>
    </r>
  </si>
  <si>
    <r>
      <rPr>
        <b/>
        <sz val="9"/>
        <rFont val="Arial"/>
        <family val="2"/>
      </rPr>
      <t>Capacitación a Servidores Públicos</t>
    </r>
  </si>
  <si>
    <r>
      <rPr>
        <b/>
        <sz val="9"/>
        <rFont val="Arial"/>
        <family val="2"/>
      </rPr>
      <t>Capacitación para la Ciudadanía en General</t>
    </r>
  </si>
  <si>
    <r>
      <rPr>
        <b/>
        <sz val="9"/>
        <rFont val="Arial"/>
        <family val="2"/>
      </rPr>
      <t>Gastos en Informática</t>
    </r>
  </si>
  <si>
    <r>
      <rPr>
        <b/>
        <sz val="9"/>
        <rFont val="Arial"/>
        <family val="2"/>
      </rPr>
      <t>Desarrollo, Actualización, Asistencia Técnica y Soporte de Sistemas Informáticos</t>
    </r>
  </si>
  <si>
    <r>
      <rPr>
        <b/>
        <sz val="9"/>
        <rFont val="Arial"/>
        <family val="2"/>
      </rPr>
      <t>Arrendamiento y Licencias de Uso de Paquetes Informáticos</t>
    </r>
  </si>
  <si>
    <r>
      <rPr>
        <b/>
        <sz val="9"/>
        <rFont val="Arial"/>
        <family val="2"/>
      </rPr>
      <t>Arrendamiento de Equipos Informáticos</t>
    </r>
  </si>
  <si>
    <r>
      <rPr>
        <b/>
        <sz val="9"/>
        <rFont val="Arial"/>
        <family val="2"/>
      </rPr>
      <t>Mantenimiento y Reparación de Equipos y Sistemas Informáticos</t>
    </r>
  </si>
  <si>
    <r>
      <rPr>
        <b/>
        <sz val="9"/>
        <rFont val="Arial"/>
        <family val="2"/>
      </rPr>
      <t>Bienes de Uso y Consumo Corriente</t>
    </r>
  </si>
  <si>
    <r>
      <rPr>
        <b/>
        <sz val="9"/>
        <rFont val="Arial"/>
        <family val="2"/>
      </rPr>
      <t>Alimentos y Bebidas</t>
    </r>
  </si>
  <si>
    <r>
      <rPr>
        <b/>
        <sz val="9"/>
        <rFont val="Arial"/>
        <family val="2"/>
      </rPr>
      <t xml:space="preserve">Vestuario,  Lencería,  Prendas  de  Protección;  y,  Accesorios  para  Uniformes  Militares  y
</t>
    </r>
    <r>
      <rPr>
        <b/>
        <sz val="9"/>
        <rFont val="Arial"/>
        <family val="2"/>
      </rPr>
      <t>Policiales; y, Carpas</t>
    </r>
  </si>
  <si>
    <r>
      <rPr>
        <b/>
        <sz val="9"/>
        <rFont val="Arial"/>
        <family val="2"/>
      </rPr>
      <t>Combustibles y Lubricantes</t>
    </r>
  </si>
  <si>
    <r>
      <rPr>
        <b/>
        <sz val="9"/>
        <rFont val="Arial"/>
        <family val="2"/>
      </rPr>
      <t>Materiales de Oficina</t>
    </r>
  </si>
  <si>
    <r>
      <rPr>
        <b/>
        <sz val="9"/>
        <rFont val="Arial"/>
        <family val="2"/>
      </rPr>
      <t>Materiales de Aseo</t>
    </r>
  </si>
  <si>
    <r>
      <rPr>
        <b/>
        <sz val="9"/>
        <rFont val="Arial"/>
        <family val="2"/>
      </rPr>
      <t>Herramientas y Equipos Menores</t>
    </r>
  </si>
  <si>
    <r>
      <rPr>
        <b/>
        <sz val="9"/>
        <rFont val="Arial"/>
        <family val="2"/>
      </rPr>
      <t>Materiales de Impresión, Fotografía, Reproducción y Publicaciones</t>
    </r>
  </si>
  <si>
    <r>
      <rPr>
        <b/>
        <sz val="9"/>
        <rFont val="Arial"/>
        <family val="2"/>
      </rPr>
      <t>Instrumental Médico Quirúrgico</t>
    </r>
  </si>
  <si>
    <r>
      <rPr>
        <b/>
        <sz val="9"/>
        <rFont val="Arial"/>
        <family val="2"/>
      </rPr>
      <t>Medicamentos</t>
    </r>
  </si>
  <si>
    <r>
      <rPr>
        <b/>
        <sz val="9"/>
        <rFont val="Arial"/>
        <family val="2"/>
      </rPr>
      <t>Dispositivos Médicos para Laboratorio Clínico y Patología</t>
    </r>
  </si>
  <si>
    <r>
      <rPr>
        <b/>
        <sz val="9"/>
        <rFont val="Arial"/>
        <family val="2"/>
      </rPr>
      <t xml:space="preserve">Insumos,    Materiales    y   Suministros    para    la    Construcción,    Electricidad,  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</si>
  <si>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Materiales Didácticos</t>
    </r>
  </si>
  <si>
    <r>
      <rPr>
        <b/>
        <sz val="9"/>
        <rFont val="Arial"/>
        <family val="2"/>
      </rPr>
      <t>Repuestos y Accesorios</t>
    </r>
  </si>
  <si>
    <r>
      <rPr>
        <b/>
        <sz val="9"/>
        <rFont val="Arial"/>
        <family val="2"/>
      </rPr>
      <t>Suministros para Actividades Agropecuarias, Pesca y Caza</t>
    </r>
  </si>
  <si>
    <r>
      <rPr>
        <b/>
        <sz val="9"/>
        <rFont val="Arial"/>
        <family val="2"/>
      </rPr>
      <t>Acuñación de Monedas</t>
    </r>
  </si>
  <si>
    <r>
      <rPr>
        <b/>
        <sz val="9"/>
        <rFont val="Arial"/>
        <family val="2"/>
      </rPr>
      <t>Derivados de Hidrocarburos para la Comercialización Interna</t>
    </r>
  </si>
  <si>
    <r>
      <rPr>
        <b/>
        <sz val="9"/>
        <rFont val="Arial"/>
        <family val="2"/>
      </rPr>
      <t>Productos Agrícolas</t>
    </r>
  </si>
  <si>
    <r>
      <rPr>
        <b/>
        <sz val="9"/>
        <rFont val="Arial"/>
        <family val="2"/>
      </rPr>
      <t xml:space="preserve">Gastos    para    Procesos    de    Deportación    de    Migrantes    Ecuatorianos    y   Migrantes
</t>
    </r>
    <r>
      <rPr>
        <b/>
        <sz val="9"/>
        <rFont val="Arial"/>
        <family val="2"/>
      </rPr>
      <t>Ecuatorianos en Estado de Vulnerabilidad</t>
    </r>
  </si>
  <si>
    <r>
      <rPr>
        <b/>
        <sz val="9"/>
        <rFont val="Arial"/>
        <family val="2"/>
      </rPr>
      <t>Adquisición de Accesorios e Insumos Químicos y Orgánicos</t>
    </r>
  </si>
  <si>
    <r>
      <rPr>
        <b/>
        <sz val="9"/>
        <rFont val="Arial"/>
        <family val="2"/>
      </rPr>
      <t>Menaje de Cocina, de Hogar y Accesorios Descartables</t>
    </r>
  </si>
  <si>
    <r>
      <rPr>
        <b/>
        <sz val="9"/>
        <rFont val="Arial"/>
        <family val="2"/>
      </rPr>
      <t>Gastos para Situaciones de Emergencia</t>
    </r>
  </si>
  <si>
    <r>
      <rPr>
        <b/>
        <sz val="9"/>
        <rFont val="Arial"/>
        <family val="2"/>
      </rPr>
      <t>Condecoraciones</t>
    </r>
  </si>
  <si>
    <r>
      <rPr>
        <b/>
        <sz val="9"/>
        <rFont val="Arial"/>
        <family val="2"/>
      </rPr>
      <t xml:space="preserve">Alimentos,   Medicinas,   Productos   Farmacéuticos,   Dispositivos   Médicos,   de   Aseo   y
</t>
    </r>
    <r>
      <rPr>
        <b/>
        <sz val="9"/>
        <rFont val="Arial"/>
        <family val="2"/>
      </rPr>
      <t>Accesorios para Sanidad Agropecuaria</t>
    </r>
  </si>
  <si>
    <r>
      <rPr>
        <b/>
        <sz val="9"/>
        <rFont val="Arial"/>
        <family val="2"/>
      </rPr>
      <t xml:space="preserve">Insumos,  Bienes  y  Materiales  para  la  Producción  de  Programas  de  Radio  y  Televisión,
</t>
    </r>
    <r>
      <rPr>
        <b/>
        <sz val="9"/>
        <rFont val="Arial"/>
        <family val="2"/>
      </rPr>
      <t>Eventos Culturales, Artísticos; y, Entretenimiento en General</t>
    </r>
  </si>
  <si>
    <r>
      <rPr>
        <b/>
        <sz val="9"/>
        <rFont val="Arial"/>
        <family val="2"/>
      </rPr>
      <t>Insumos y Accesorios para Compensar Discapacidades</t>
    </r>
  </si>
  <si>
    <r>
      <rPr>
        <b/>
        <sz val="9"/>
        <rFont val="Arial"/>
        <family val="2"/>
      </rPr>
      <t>Dispositivos Médicos de Uso General</t>
    </r>
  </si>
  <si>
    <r>
      <rPr>
        <b/>
        <sz val="9"/>
        <rFont val="Arial"/>
        <family val="2"/>
      </rPr>
      <t>Uniformes Deportivos</t>
    </r>
  </si>
  <si>
    <r>
      <rPr>
        <b/>
        <sz val="9"/>
        <rFont val="Arial"/>
        <family val="2"/>
      </rPr>
      <t>Materiales de Peluquería</t>
    </r>
  </si>
  <si>
    <r>
      <rPr>
        <b/>
        <sz val="9"/>
        <rFont val="Arial"/>
        <family val="2"/>
      </rPr>
      <t>Insumos, Materiales, Suministros y Bienes para Investigación</t>
    </r>
  </si>
  <si>
    <r>
      <rPr>
        <b/>
        <sz val="9"/>
        <rFont val="Arial"/>
        <family val="2"/>
      </rPr>
      <t>Dispositivos Médicos para Odontología e Imagen</t>
    </r>
  </si>
  <si>
    <r>
      <rPr>
        <b/>
        <sz val="9"/>
        <rFont val="Arial"/>
        <family val="2"/>
      </rPr>
      <t xml:space="preserve">Gastos en Procesos de Deportación de Inmigrantes; Control Migratorio y de Residencia en
</t>
    </r>
    <r>
      <rPr>
        <b/>
        <sz val="9"/>
        <rFont val="Arial"/>
        <family val="2"/>
      </rPr>
      <t>la provincia de Galápagos</t>
    </r>
  </si>
  <si>
    <r>
      <rPr>
        <b/>
        <sz val="9"/>
        <rFont val="Arial"/>
        <family val="2"/>
      </rPr>
      <t>Dispositivos Médicos para Odontología</t>
    </r>
  </si>
  <si>
    <r>
      <rPr>
        <b/>
        <sz val="9"/>
        <rFont val="Arial"/>
        <family val="2"/>
      </rPr>
      <t>Dispositivos Médicos para Imagen</t>
    </r>
  </si>
  <si>
    <r>
      <rPr>
        <b/>
        <sz val="9"/>
        <rFont val="Arial"/>
        <family val="2"/>
      </rPr>
      <t>Prótesis, Endoprótesis e Implantes Corporales</t>
    </r>
  </si>
  <si>
    <r>
      <rPr>
        <b/>
        <sz val="9"/>
        <rFont val="Arial"/>
        <family val="2"/>
      </rPr>
      <t xml:space="preserve">Compra de Medicamentos y Dispositivos de Uso Inmediato para la Prestación de Servicios
</t>
    </r>
    <r>
      <rPr>
        <b/>
        <sz val="9"/>
        <rFont val="Arial"/>
        <family val="2"/>
      </rPr>
      <t>de Salud</t>
    </r>
  </si>
  <si>
    <r>
      <rPr>
        <b/>
        <sz val="9"/>
        <rFont val="Arial"/>
        <family val="2"/>
      </rPr>
      <t xml:space="preserve">Muestras   de   Productos   para   Ferias,   Exposiciones   y   Negociaciones   Nacionales   e
</t>
    </r>
    <r>
      <rPr>
        <b/>
        <sz val="9"/>
        <rFont val="Arial"/>
        <family val="2"/>
      </rPr>
      <t>Internacionales</t>
    </r>
  </si>
  <si>
    <r>
      <rPr>
        <b/>
        <sz val="9"/>
        <rFont val="Arial"/>
        <family val="2"/>
      </rPr>
      <t>Combustibles, Lubricantes y Aditivos en General para Vehículos Terrestres</t>
    </r>
  </si>
  <si>
    <r>
      <rPr>
        <b/>
        <sz val="9"/>
        <rFont val="Arial"/>
        <family val="2"/>
      </rPr>
      <t>Combustibles, Lubricantes y Aditivos en General para Vehículos Marinos</t>
    </r>
  </si>
  <si>
    <r>
      <rPr>
        <b/>
        <sz val="9"/>
        <rFont val="Arial"/>
        <family val="2"/>
      </rPr>
      <t>Combustibles, Lubricantes y Aditivos en General para Vehículos Aéreos</t>
    </r>
  </si>
  <si>
    <r>
      <rPr>
        <b/>
        <sz val="9"/>
        <rFont val="Arial"/>
        <family val="2"/>
      </rPr>
      <t xml:space="preserve">Combustibles,  Lubricantes  y  Aditivos  en  General  para  Maquinarias,  Plantas  Eléctricas,
</t>
    </r>
    <r>
      <rPr>
        <b/>
        <sz val="9"/>
        <rFont val="Arial"/>
        <family val="2"/>
      </rPr>
      <t>Equipos y otros; incluye consumo de gas</t>
    </r>
  </si>
  <si>
    <r>
      <rPr>
        <b/>
        <sz val="9"/>
        <rFont val="Arial"/>
        <family val="2"/>
      </rPr>
      <t>Repuestos y Accesorios para Vehículos Terrestres</t>
    </r>
  </si>
  <si>
    <r>
      <rPr>
        <b/>
        <sz val="9"/>
        <rFont val="Arial"/>
        <family val="2"/>
      </rPr>
      <t>Repuestos y Accesorios para Vehículos Marinos</t>
    </r>
  </si>
  <si>
    <r>
      <rPr>
        <b/>
        <sz val="9"/>
        <rFont val="Arial"/>
        <family val="2"/>
      </rPr>
      <t>Repuestos y Accesorios para Vehículos Aéreos</t>
    </r>
  </si>
  <si>
    <r>
      <rPr>
        <b/>
        <sz val="9"/>
        <rFont val="Arial"/>
        <family val="2"/>
      </rPr>
      <t>Repuestos y Accesorios para Maquinarias, Plantas Eléctricas, Equipos y Otros</t>
    </r>
  </si>
  <si>
    <r>
      <rPr>
        <b/>
        <sz val="9"/>
        <rFont val="Arial"/>
        <family val="2"/>
      </rPr>
      <t>Productos Homeopáticos</t>
    </r>
  </si>
  <si>
    <r>
      <rPr>
        <b/>
        <sz val="9"/>
        <rFont val="Arial"/>
        <family val="2"/>
      </rPr>
      <t>Insumos para Medicina Alternativa</t>
    </r>
  </si>
  <si>
    <r>
      <rPr>
        <b/>
        <sz val="9"/>
        <rFont val="Arial"/>
        <family val="2"/>
      </rPr>
      <t>Otros de Uso y Consumo Corriente</t>
    </r>
  </si>
  <si>
    <r>
      <rPr>
        <b/>
        <sz val="9"/>
        <rFont val="Arial"/>
        <family val="2"/>
      </rPr>
      <t>Crédito por Impuesto al Valor Agregado</t>
    </r>
  </si>
  <si>
    <r>
      <rPr>
        <b/>
        <sz val="9"/>
        <rFont val="Arial"/>
        <family val="2"/>
      </rPr>
      <t>Crédito Fiscal por Compras</t>
    </r>
  </si>
  <si>
    <r>
      <rPr>
        <b/>
        <sz val="9"/>
        <rFont val="Arial"/>
        <family val="2"/>
      </rPr>
      <t>Pertrechos para la Defensa y Seguridad Pública</t>
    </r>
  </si>
  <si>
    <r>
      <rPr>
        <b/>
        <sz val="9"/>
        <rFont val="Arial"/>
        <family val="2"/>
      </rPr>
      <t>Logística</t>
    </r>
  </si>
  <si>
    <r>
      <rPr>
        <b/>
        <sz val="9"/>
        <rFont val="Arial"/>
        <family val="2"/>
      </rPr>
      <t>Suministros para la Defensa y Seguridad Pública</t>
    </r>
  </si>
  <si>
    <r>
      <rPr>
        <b/>
        <sz val="9"/>
        <rFont val="Arial"/>
        <family val="2"/>
      </rPr>
      <t>Bienes Muebles no Depreciables</t>
    </r>
  </si>
  <si>
    <r>
      <rPr>
        <b/>
        <sz val="9"/>
        <rFont val="Arial"/>
        <family val="2"/>
      </rPr>
      <t>Mobiliario (No Depreciables)</t>
    </r>
  </si>
  <si>
    <r>
      <rPr>
        <b/>
        <sz val="9"/>
        <rFont val="Arial"/>
        <family val="2"/>
      </rPr>
      <t>Maquinarias y Equipos (No Depreciables)</t>
    </r>
  </si>
  <si>
    <r>
      <rPr>
        <b/>
        <sz val="9"/>
        <rFont val="Arial"/>
        <family val="2"/>
      </rPr>
      <t>Herramientas (No Depreciables)</t>
    </r>
  </si>
  <si>
    <r>
      <rPr>
        <b/>
        <sz val="9"/>
        <rFont val="Arial"/>
        <family val="2"/>
      </rPr>
      <t>Equipos, Sistemas y Paquetes Informáticos</t>
    </r>
  </si>
  <si>
    <r>
      <rPr>
        <b/>
        <sz val="9"/>
        <rFont val="Arial"/>
        <family val="2"/>
      </rPr>
      <t>Bienes Artísticos, Culturales, Bienes Deportivos y Símbolos Patrios</t>
    </r>
  </si>
  <si>
    <r>
      <rPr>
        <b/>
        <sz val="9"/>
        <rFont val="Arial"/>
        <family val="2"/>
      </rPr>
      <t>Partes y Repuestos</t>
    </r>
  </si>
  <si>
    <r>
      <rPr>
        <b/>
        <sz val="9"/>
        <rFont val="Arial"/>
        <family val="2"/>
      </rPr>
      <t>Bienes Biológicos no Depreciables</t>
    </r>
  </si>
  <si>
    <r>
      <rPr>
        <b/>
        <sz val="9"/>
        <rFont val="Arial"/>
        <family val="2"/>
      </rPr>
      <t>Semovientes</t>
    </r>
  </si>
  <si>
    <r>
      <rPr>
        <b/>
        <sz val="9"/>
        <rFont val="Arial"/>
        <family val="2"/>
      </rPr>
      <t>Acuáticos</t>
    </r>
  </si>
  <si>
    <r>
      <rPr>
        <b/>
        <sz val="9"/>
        <rFont val="Arial"/>
        <family val="2"/>
      </rPr>
      <t>Plantas</t>
    </r>
  </si>
  <si>
    <r>
      <rPr>
        <b/>
        <sz val="9"/>
        <rFont val="Arial"/>
        <family val="2"/>
      </rPr>
      <t>Fondos de Reposición</t>
    </r>
  </si>
  <si>
    <r>
      <rPr>
        <b/>
        <sz val="9"/>
        <rFont val="Arial"/>
        <family val="2"/>
      </rPr>
      <t>Fondos de Reposición Cajas Chicas Institucionales</t>
    </r>
  </si>
  <si>
    <r>
      <rPr>
        <b/>
        <sz val="9"/>
        <rFont val="Arial"/>
        <family val="2"/>
      </rPr>
      <t>Fondos Rotativos Institucionales</t>
    </r>
  </si>
  <si>
    <r>
      <rPr>
        <b/>
        <sz val="9"/>
        <rFont val="Arial"/>
        <family val="2"/>
      </rPr>
      <t>Asignación a Distribuir para Bienes y Servicios de Consumo</t>
    </r>
  </si>
  <si>
    <r>
      <rPr>
        <b/>
        <sz val="9"/>
        <rFont val="Arial"/>
        <family val="2"/>
      </rPr>
      <t>GASTOS FINANCIEROS</t>
    </r>
  </si>
  <si>
    <r>
      <rPr>
        <b/>
        <sz val="9"/>
        <rFont val="Arial"/>
        <family val="2"/>
      </rPr>
      <t>Títulos - Valores en Circulación</t>
    </r>
  </si>
  <si>
    <r>
      <rPr>
        <b/>
        <sz val="9"/>
        <rFont val="Arial"/>
        <family val="2"/>
      </rPr>
      <t>Intereses en Certificados del Tesoro</t>
    </r>
  </si>
  <si>
    <r>
      <rPr>
        <b/>
        <sz val="9"/>
        <rFont val="Arial"/>
        <family val="2"/>
      </rPr>
      <t>Intereses por Bonos del Estado colocados en el Mercado Nacional</t>
    </r>
  </si>
  <si>
    <r>
      <rPr>
        <b/>
        <sz val="9"/>
        <rFont val="Arial"/>
        <family val="2"/>
      </rPr>
      <t>Intereses por Bonos del Estado colocados en el Mercado Internacional</t>
    </r>
  </si>
  <si>
    <r>
      <rPr>
        <b/>
        <sz val="9"/>
        <rFont val="Arial"/>
        <family val="2"/>
      </rPr>
      <t>Descuentos, Comisiones y Otros Cargos en Títulos - Valores</t>
    </r>
  </si>
  <si>
    <r>
      <rPr>
        <b/>
        <sz val="9"/>
        <rFont val="Arial"/>
        <family val="2"/>
      </rPr>
      <t>Intereses Otros Títulos - Valores</t>
    </r>
  </si>
  <si>
    <r>
      <rPr>
        <b/>
        <sz val="9"/>
        <rFont val="Arial"/>
        <family val="2"/>
      </rPr>
      <t>Intereses y Otros Cargos de la Deuda Pública Interna</t>
    </r>
  </si>
  <si>
    <r>
      <rPr>
        <b/>
        <sz val="9"/>
        <rFont val="Arial"/>
        <family val="2"/>
      </rPr>
      <t>Sector Público Financiero</t>
    </r>
  </si>
  <si>
    <r>
      <rPr>
        <b/>
        <sz val="9"/>
        <rFont val="Arial"/>
        <family val="2"/>
      </rPr>
      <t>Sector Público No Financiero</t>
    </r>
  </si>
  <si>
    <r>
      <rPr>
        <b/>
        <sz val="9"/>
        <rFont val="Arial"/>
        <family val="2"/>
      </rPr>
      <t>Sector Privado Financiero</t>
    </r>
  </si>
  <si>
    <r>
      <rPr>
        <b/>
        <sz val="9"/>
        <rFont val="Arial"/>
        <family val="2"/>
      </rPr>
      <t>Sector Privado No Financiero</t>
    </r>
  </si>
  <si>
    <r>
      <rPr>
        <b/>
        <sz val="9"/>
        <rFont val="Arial"/>
        <family val="2"/>
      </rPr>
      <t>Seguridad Social</t>
    </r>
  </si>
  <si>
    <r>
      <rPr>
        <b/>
        <sz val="9"/>
        <rFont val="Arial"/>
        <family val="2"/>
      </rPr>
      <t>Comisiones y Otros Cargos</t>
    </r>
  </si>
  <si>
    <r>
      <rPr>
        <b/>
        <sz val="9"/>
        <rFont val="Arial"/>
        <family val="2"/>
      </rPr>
      <t>Intereses y Otros Cargos de la Deuda Pública Externa</t>
    </r>
  </si>
  <si>
    <r>
      <rPr>
        <b/>
        <sz val="9"/>
        <rFont val="Arial"/>
        <family val="2"/>
      </rPr>
      <t>A Organismos Multilaterales</t>
    </r>
  </si>
  <si>
    <r>
      <rPr>
        <b/>
        <sz val="9"/>
        <rFont val="Arial"/>
        <family val="2"/>
      </rPr>
      <t>A Gobiernos y Organismos Gubernamentales</t>
    </r>
  </si>
  <si>
    <r>
      <rPr>
        <b/>
        <sz val="9"/>
        <rFont val="Arial"/>
        <family val="2"/>
      </rPr>
      <t>Al Sector Privado Financiero</t>
    </r>
  </si>
  <si>
    <r>
      <rPr>
        <b/>
        <sz val="9"/>
        <rFont val="Arial"/>
        <family val="2"/>
      </rPr>
      <t>Al Sector Privado No Financiero</t>
    </r>
  </si>
  <si>
    <r>
      <rPr>
        <b/>
        <sz val="9"/>
        <rFont val="Arial"/>
        <family val="2"/>
      </rPr>
      <t xml:space="preserve">Costos Financieros por la Venta Anticipada de Petróleo y por Convenios con Entidades del
</t>
    </r>
    <r>
      <rPr>
        <b/>
        <sz val="9"/>
        <rFont val="Arial"/>
        <family val="2"/>
      </rPr>
      <t>Sector Público no Financiero</t>
    </r>
  </si>
  <si>
    <r>
      <rPr>
        <b/>
        <sz val="9"/>
        <rFont val="Arial"/>
        <family val="2"/>
      </rPr>
      <t>Costos Financieros por Venta Anticipada de Petróleo</t>
    </r>
  </si>
  <si>
    <r>
      <rPr>
        <b/>
        <sz val="9"/>
        <rFont val="Arial"/>
        <family val="2"/>
      </rPr>
      <t>Costos Financieros por Convenios de Cooperación Interinstitucional</t>
    </r>
  </si>
  <si>
    <r>
      <rPr>
        <b/>
        <sz val="9"/>
        <rFont val="Arial"/>
        <family val="2"/>
      </rPr>
      <t>Asignación a Distribuir para Gastos Financieros</t>
    </r>
  </si>
  <si>
    <r>
      <rPr>
        <b/>
        <sz val="9"/>
        <rFont val="Arial"/>
        <family val="2"/>
      </rPr>
      <t>OTROS GASTOS CORRIENTES</t>
    </r>
  </si>
  <si>
    <r>
      <rPr>
        <b/>
        <sz val="9"/>
        <rFont val="Arial"/>
        <family val="2"/>
      </rPr>
      <t>Impuestos, Tasas y Contribuciones</t>
    </r>
  </si>
  <si>
    <r>
      <rPr>
        <b/>
        <sz val="9"/>
        <rFont val="Arial"/>
        <family val="2"/>
      </rPr>
      <t>Impuesto al Valor Agregado</t>
    </r>
  </si>
  <si>
    <r>
      <rPr>
        <b/>
        <sz val="9"/>
        <rFont val="Arial"/>
        <family val="2"/>
      </rPr>
      <t>Tasas Generales, Impuestos, Contribuciones, Permisos, Licencias y Patentes.</t>
    </r>
  </si>
  <si>
    <r>
      <rPr>
        <b/>
        <sz val="9"/>
        <rFont val="Arial"/>
        <family val="2"/>
      </rPr>
      <t>Tasas Portuarias y Aeroportuarias</t>
    </r>
  </si>
  <si>
    <r>
      <rPr>
        <b/>
        <sz val="9"/>
        <rFont val="Arial"/>
        <family val="2"/>
      </rPr>
      <t>Contribuciones Especiales y de Mejora</t>
    </r>
  </si>
  <si>
    <r>
      <rPr>
        <b/>
        <sz val="9"/>
        <rFont val="Arial"/>
        <family val="2"/>
      </rPr>
      <t>Otros Impuestos,Tasas y Contribuciones</t>
    </r>
  </si>
  <si>
    <r>
      <rPr>
        <b/>
        <sz val="9"/>
        <rFont val="Arial"/>
        <family val="2"/>
      </rPr>
      <t>Seguros, Costos Financieros y Otros Gastos</t>
    </r>
  </si>
  <si>
    <r>
      <rPr>
        <b/>
        <sz val="9"/>
        <rFont val="Arial"/>
        <family val="2"/>
      </rPr>
      <t>Seguros</t>
    </r>
  </si>
  <si>
    <r>
      <rPr>
        <b/>
        <sz val="9"/>
        <rFont val="Arial"/>
        <family val="2"/>
      </rPr>
      <t>Seguros de Desgravamen y de Saldos</t>
    </r>
  </si>
  <si>
    <r>
      <rPr>
        <b/>
        <sz val="9"/>
        <rFont val="Arial"/>
        <family val="2"/>
      </rPr>
      <t>Comisiones Bancarias</t>
    </r>
  </si>
  <si>
    <r>
      <rPr>
        <b/>
        <sz val="9"/>
        <rFont val="Arial"/>
        <family val="2"/>
      </rPr>
      <t>Reajustes de Inversiones</t>
    </r>
  </si>
  <si>
    <r>
      <rPr>
        <b/>
        <sz val="9"/>
        <rFont val="Arial"/>
        <family val="2"/>
      </rPr>
      <t>Diferencial Cambiario</t>
    </r>
  </si>
  <si>
    <r>
      <rPr>
        <b/>
        <sz val="9"/>
        <rFont val="Arial"/>
        <family val="2"/>
      </rPr>
      <t xml:space="preserve">Costas    Judiciales,    Trámites    Notariales,    Legalización    de    Documentos    y   Arreglos
</t>
    </r>
    <r>
      <rPr>
        <b/>
        <sz val="9"/>
        <rFont val="Arial"/>
        <family val="2"/>
      </rPr>
      <t>Extrajudiciales</t>
    </r>
  </si>
  <si>
    <r>
      <rPr>
        <b/>
        <sz val="9"/>
        <rFont val="Arial"/>
        <family val="2"/>
      </rPr>
      <t>Comisiones y Participaciones por Denuncias</t>
    </r>
  </si>
  <si>
    <r>
      <rPr>
        <b/>
        <sz val="9"/>
        <rFont val="Arial"/>
        <family val="2"/>
      </rPr>
      <t>Prima de Riesgo de Instituciones Financieras</t>
    </r>
  </si>
  <si>
    <r>
      <rPr>
        <b/>
        <sz val="9"/>
        <rFont val="Arial"/>
        <family val="2"/>
      </rPr>
      <t>Devolución de Garantías</t>
    </r>
  </si>
  <si>
    <r>
      <rPr>
        <b/>
        <sz val="9"/>
        <rFont val="Arial"/>
        <family val="2"/>
      </rPr>
      <t>Devolución de Fianzas</t>
    </r>
  </si>
  <si>
    <r>
      <rPr>
        <b/>
        <sz val="9"/>
        <rFont val="Arial"/>
        <family val="2"/>
      </rPr>
      <t>Indemnizaciones por Sentencias Judiciales</t>
    </r>
  </si>
  <si>
    <r>
      <rPr>
        <b/>
        <sz val="9"/>
        <rFont val="Arial"/>
        <family val="2"/>
      </rPr>
      <t>Obligaciones con el IESS por Responsabilidad Patronal</t>
    </r>
  </si>
  <si>
    <r>
      <rPr>
        <b/>
        <sz val="9"/>
        <rFont val="Arial"/>
        <family val="2"/>
      </rPr>
      <t>Obligaciones por Coactivas Interpuestas por el IESS</t>
    </r>
  </si>
  <si>
    <r>
      <rPr>
        <b/>
        <sz val="9"/>
        <rFont val="Arial"/>
        <family val="2"/>
      </rPr>
      <t>Intereses por Mora Patronal al IESS</t>
    </r>
  </si>
  <si>
    <r>
      <rPr>
        <b/>
        <sz val="9"/>
        <rFont val="Arial"/>
        <family val="2"/>
      </rPr>
      <t>Devolución de Multas</t>
    </r>
  </si>
  <si>
    <r>
      <rPr>
        <b/>
        <sz val="9"/>
        <rFont val="Arial"/>
        <family val="2"/>
      </rPr>
      <t>Otros Gastos Financieros</t>
    </r>
  </si>
  <si>
    <r>
      <rPr>
        <b/>
        <sz val="9"/>
        <rFont val="Arial"/>
        <family val="2"/>
      </rPr>
      <t>Dietas</t>
    </r>
  </si>
  <si>
    <r>
      <rPr>
        <b/>
        <sz val="9"/>
        <rFont val="Arial"/>
        <family val="2"/>
      </rPr>
      <t>Asignación a Distribuir para Otros Gastos Corrientes</t>
    </r>
  </si>
  <si>
    <r>
      <rPr>
        <b/>
        <sz val="9"/>
        <rFont val="Arial"/>
        <family val="2"/>
      </rPr>
      <t>TRANSFERENCIAS Y DONACIONES CORRIENTES</t>
    </r>
  </si>
  <si>
    <r>
      <rPr>
        <b/>
        <sz val="9"/>
        <rFont val="Arial"/>
        <family val="2"/>
      </rPr>
      <t>Transferencias Corrientes al Sector Público</t>
    </r>
  </si>
  <si>
    <r>
      <rPr>
        <b/>
        <sz val="9"/>
        <rFont val="Arial"/>
        <family val="2"/>
      </rPr>
      <t>A Entidades del Presupuesto General del Estado</t>
    </r>
  </si>
  <si>
    <r>
      <rPr>
        <b/>
        <sz val="9"/>
        <rFont val="Arial"/>
        <family val="2"/>
      </rPr>
      <t>A Entidades Descentralizadas y Autónomas</t>
    </r>
  </si>
  <si>
    <r>
      <rPr>
        <b/>
        <sz val="9"/>
        <rFont val="Arial"/>
        <family val="2"/>
      </rPr>
      <t>A Empresas Públicas</t>
    </r>
  </si>
  <si>
    <r>
      <rPr>
        <b/>
        <sz val="9"/>
        <rFont val="Arial"/>
        <family val="2"/>
      </rPr>
      <t>A Gobiernos Autónomos Descentralizados</t>
    </r>
  </si>
  <si>
    <r>
      <rPr>
        <b/>
        <sz val="9"/>
        <rFont val="Arial"/>
        <family val="2"/>
      </rPr>
      <t>A la Seguridad Social</t>
    </r>
  </si>
  <si>
    <r>
      <rPr>
        <b/>
        <sz val="9"/>
        <rFont val="Arial"/>
        <family val="2"/>
      </rPr>
      <t>A Entidades Financieras Públicas</t>
    </r>
  </si>
  <si>
    <r>
      <rPr>
        <b/>
        <sz val="9"/>
        <rFont val="Arial"/>
        <family val="2"/>
      </rPr>
      <t>A Cuentas o Fondos Especiales</t>
    </r>
  </si>
  <si>
    <r>
      <rPr>
        <b/>
        <sz val="9"/>
        <rFont val="Arial"/>
        <family val="2"/>
      </rPr>
      <t>A Fondos de Uso Reservado</t>
    </r>
  </si>
  <si>
    <r>
      <rPr>
        <b/>
        <sz val="9"/>
        <rFont val="Arial"/>
        <family val="2"/>
      </rPr>
      <t>Al Fondo de Contingencias</t>
    </r>
  </si>
  <si>
    <r>
      <rPr>
        <b/>
        <sz val="9"/>
        <rFont val="Arial"/>
        <family val="2"/>
      </rPr>
      <t>A la Cuenta de Financiamiento de Derivados Defictarios</t>
    </r>
  </si>
  <si>
    <r>
      <rPr>
        <b/>
        <sz val="9"/>
        <rFont val="Arial"/>
        <family val="2"/>
      </rPr>
      <t>Donaciones Corrientes al Sector Privado Interno</t>
    </r>
  </si>
  <si>
    <r>
      <rPr>
        <b/>
        <sz val="9"/>
        <rFont val="Arial"/>
        <family val="2"/>
      </rPr>
      <t>Al Sector Privado no Financiero</t>
    </r>
  </si>
  <si>
    <r>
      <rPr>
        <b/>
        <sz val="9"/>
        <rFont val="Arial"/>
        <family val="2"/>
      </rPr>
      <t>Indemnizaciones por Afectaciones a los Derechos Humanos</t>
    </r>
  </si>
  <si>
    <r>
      <rPr>
        <b/>
        <sz val="9"/>
        <rFont val="Arial"/>
        <family val="2"/>
      </rPr>
      <t xml:space="preserve">Aporte  a  favor  de  los  Alumnos  Maestros  de  los  Institutos  Pedagógicos  Hispanos  y
</t>
    </r>
    <r>
      <rPr>
        <b/>
        <sz val="9"/>
        <rFont val="Arial"/>
        <family val="2"/>
      </rPr>
      <t>Bilingües</t>
    </r>
  </si>
  <si>
    <r>
      <rPr>
        <b/>
        <sz val="9"/>
        <rFont val="Arial"/>
        <family val="2"/>
      </rPr>
      <t>Aporte a favor de cada Pasante que acceda a la Formación en Prácticas Laborales</t>
    </r>
  </si>
  <si>
    <r>
      <rPr>
        <b/>
        <sz val="9"/>
        <rFont val="Arial"/>
        <family val="2"/>
      </rPr>
      <t>Becas y Ayudas Económicas</t>
    </r>
  </si>
  <si>
    <r>
      <rPr>
        <b/>
        <sz val="9"/>
        <rFont val="Arial"/>
        <family val="2"/>
      </rPr>
      <t>A Jubilados Patronales</t>
    </r>
  </si>
  <si>
    <r>
      <rPr>
        <b/>
        <sz val="9"/>
        <rFont val="Arial"/>
        <family val="2"/>
      </rPr>
      <t>Pensiones a Héroes y Heroínas Nacionales</t>
    </r>
  </si>
  <si>
    <r>
      <rPr>
        <b/>
        <sz val="9"/>
        <rFont val="Arial"/>
        <family val="2"/>
      </rPr>
      <t>Donaciones Corrientes al Exterior</t>
    </r>
  </si>
  <si>
    <r>
      <rPr>
        <b/>
        <sz val="9"/>
        <rFont val="Arial"/>
        <family val="2"/>
      </rPr>
      <t>Aportes y Participaciones al Sector Público</t>
    </r>
  </si>
  <si>
    <r>
      <rPr>
        <b/>
        <sz val="9"/>
        <rFont val="Arial"/>
        <family val="2"/>
      </rPr>
      <t>Por Exportación de Hidrocarburos y Derivados</t>
    </r>
  </si>
  <si>
    <r>
      <rPr>
        <b/>
        <sz val="9"/>
        <rFont val="Arial"/>
        <family val="2"/>
      </rPr>
      <t>Por Impuestos y Exportaciones de Crudo para Universidades y Escuelas Politécnicas.</t>
    </r>
  </si>
  <si>
    <r>
      <rPr>
        <b/>
        <sz val="9"/>
        <rFont val="Arial"/>
        <family val="2"/>
      </rPr>
      <t>Para Empresas Públicas</t>
    </r>
  </si>
  <si>
    <r>
      <rPr>
        <b/>
        <sz val="9"/>
        <rFont val="Arial"/>
        <family val="2"/>
      </rPr>
      <t>Por Planillas de Telecomunicaciones</t>
    </r>
  </si>
  <si>
    <r>
      <rPr>
        <b/>
        <sz val="9"/>
        <rFont val="Arial"/>
        <family val="2"/>
      </rPr>
      <t>Para Financiamiento de la Administración de la Seguridad Social</t>
    </r>
  </si>
  <si>
    <r>
      <rPr>
        <b/>
        <sz val="9"/>
        <rFont val="Arial"/>
        <family val="2"/>
      </rPr>
      <t>Para el IECE por el 0.5% de las Planillas de Pago al IESS</t>
    </r>
  </si>
  <si>
    <r>
      <rPr>
        <b/>
        <sz val="9"/>
        <rFont val="Arial"/>
        <family val="2"/>
      </rPr>
      <t>Por Aplicación de Fondos Ajenos</t>
    </r>
  </si>
  <si>
    <r>
      <rPr>
        <b/>
        <sz val="9"/>
        <rFont val="Arial"/>
        <family val="2"/>
      </rPr>
      <t>Por Aplicación de Cuentas y Fondos Especiales</t>
    </r>
  </si>
  <si>
    <r>
      <rPr>
        <b/>
        <sz val="9"/>
        <rFont val="Arial"/>
        <family val="2"/>
      </rPr>
      <t>Rendimientos de los Sistemas Contables del Banco Central del Ecuador</t>
    </r>
  </si>
  <si>
    <r>
      <rPr>
        <b/>
        <sz val="9"/>
        <rFont val="Arial"/>
        <family val="2"/>
      </rPr>
      <t>Aportes Sobre Depósitos de Instituciones Financieras</t>
    </r>
  </si>
  <si>
    <r>
      <rPr>
        <b/>
        <sz val="9"/>
        <rFont val="Arial"/>
        <family val="2"/>
      </rPr>
      <t>Entrega de Depósitos Inmovilizados</t>
    </r>
  </si>
  <si>
    <r>
      <rPr>
        <b/>
        <sz val="9"/>
        <rFont val="Arial"/>
        <family val="2"/>
      </rPr>
      <t>Otras Participaciones (Aportes y Participaciones al Sector Público)</t>
    </r>
  </si>
  <si>
    <r>
      <rPr>
        <b/>
        <sz val="9"/>
        <rFont val="Arial"/>
        <family val="2"/>
      </rPr>
      <t>De Precios y Tarifas a Entes Públicos</t>
    </r>
  </si>
  <si>
    <r>
      <rPr>
        <b/>
        <sz val="9"/>
        <rFont val="Arial"/>
        <family val="2"/>
      </rPr>
      <t>De Precios y Tarifas a Entes Privados</t>
    </r>
  </si>
  <si>
    <r>
      <rPr>
        <b/>
        <sz val="9"/>
        <rFont val="Arial"/>
        <family val="2"/>
      </rPr>
      <t>De Tarifas a Entes Públicos</t>
    </r>
  </si>
  <si>
    <r>
      <rPr>
        <b/>
        <sz val="9"/>
        <rFont val="Arial"/>
        <family val="2"/>
      </rPr>
      <t>De Tarifas a Entes Privados</t>
    </r>
  </si>
  <si>
    <r>
      <rPr>
        <b/>
        <sz val="9"/>
        <rFont val="Arial"/>
        <family val="2"/>
      </rPr>
      <t>Subsidio a la Vivienda</t>
    </r>
  </si>
  <si>
    <r>
      <rPr>
        <b/>
        <sz val="9"/>
        <rFont val="Arial"/>
        <family val="2"/>
      </rPr>
      <t>Bono de Desarrollo Humano</t>
    </r>
  </si>
  <si>
    <r>
      <rPr>
        <b/>
        <sz val="9"/>
        <rFont val="Arial"/>
        <family val="2"/>
      </rPr>
      <t>Por Adquisición de Insumos Agroquímicos</t>
    </r>
  </si>
  <si>
    <r>
      <rPr>
        <b/>
        <sz val="9"/>
        <rFont val="Arial"/>
        <family val="2"/>
      </rPr>
      <t>Subsidio Consumo Interno de Derivados de Petróleo</t>
    </r>
  </si>
  <si>
    <r>
      <rPr>
        <b/>
        <sz val="9"/>
        <rFont val="Arial"/>
        <family val="2"/>
      </rPr>
      <t>Bono Desnutrición Cero</t>
    </r>
  </si>
  <si>
    <r>
      <rPr>
        <b/>
        <sz val="9"/>
        <rFont val="Arial"/>
        <family val="2"/>
      </rPr>
      <t>Pensión de Adultos Mayores</t>
    </r>
  </si>
  <si>
    <r>
      <rPr>
        <b/>
        <sz val="9"/>
        <rFont val="Arial"/>
        <family val="2"/>
      </rPr>
      <t>Pensión para Personas con Discapacidad</t>
    </r>
  </si>
  <si>
    <r>
      <rPr>
        <b/>
        <sz val="9"/>
        <rFont val="Arial"/>
        <family val="2"/>
      </rPr>
      <t>Bono por Discapacidad</t>
    </r>
  </si>
  <si>
    <r>
      <rPr>
        <b/>
        <sz val="9"/>
        <rFont val="Arial"/>
        <family val="2"/>
      </rPr>
      <t>Bono por Emergencia</t>
    </r>
  </si>
  <si>
    <r>
      <rPr>
        <b/>
        <sz val="9"/>
        <rFont val="Arial"/>
        <family val="2"/>
      </rPr>
      <t>Bono Joaquín Gallegos Lara</t>
    </r>
  </si>
  <si>
    <r>
      <rPr>
        <b/>
        <sz val="9"/>
        <rFont val="Arial"/>
        <family val="2"/>
      </rPr>
      <t>Bono de Adherencia a la Tuberculosis</t>
    </r>
  </si>
  <si>
    <r>
      <rPr>
        <b/>
        <sz val="9"/>
        <rFont val="Arial"/>
        <family val="2"/>
      </rPr>
      <t xml:space="preserve">Aportes   y   Participaciones   Corrientes   a   Gobiernos   Autónomos   Descentralizados   y
</t>
    </r>
    <r>
      <rPr>
        <b/>
        <sz val="9"/>
        <rFont val="Arial"/>
        <family val="2"/>
      </rPr>
      <t>Regímenes Especiales</t>
    </r>
  </si>
  <si>
    <r>
      <rPr>
        <b/>
        <sz val="9"/>
        <rFont val="Arial"/>
        <family val="2"/>
      </rPr>
      <t>Compensaciones a Municipios por Leyes y Decretos</t>
    </r>
  </si>
  <si>
    <r>
      <rPr>
        <b/>
        <sz val="9"/>
        <rFont val="Arial"/>
        <family val="2"/>
      </rPr>
      <t>Compensaciones a Consejos Provinciales por Leyes y Decretos</t>
    </r>
  </si>
  <si>
    <r>
      <rPr>
        <b/>
        <sz val="9"/>
        <rFont val="Arial"/>
        <family val="2"/>
      </rPr>
      <t>A Municipios que no son Capitales de Provincia, por Aporte del FODESEC</t>
    </r>
  </si>
  <si>
    <r>
      <rPr>
        <b/>
        <sz val="9"/>
        <rFont val="Arial"/>
        <family val="2"/>
      </rPr>
      <t>A Consejos Provinciales por Aporte del FODESEC</t>
    </r>
  </si>
  <si>
    <r>
      <rPr>
        <b/>
        <sz val="9"/>
        <rFont val="Arial"/>
        <family val="2"/>
      </rPr>
      <t>Al INGALA por Aporte del FODESEC</t>
    </r>
  </si>
  <si>
    <r>
      <rPr>
        <b/>
        <sz val="9"/>
        <rFont val="Arial"/>
        <family val="2"/>
      </rPr>
      <t>Al CONCOPE por Aporte del FODESEC</t>
    </r>
  </si>
  <si>
    <r>
      <rPr>
        <b/>
        <sz val="9"/>
        <rFont val="Arial"/>
        <family val="2"/>
      </rPr>
      <t>A Juntas Parroquiales Rurales</t>
    </r>
  </si>
  <si>
    <r>
      <rPr>
        <b/>
        <sz val="9"/>
        <rFont val="Arial"/>
        <family val="2"/>
      </rPr>
      <t>Al CONCOPE por Aporte del FONDEPRO</t>
    </r>
  </si>
  <si>
    <r>
      <rPr>
        <b/>
        <sz val="9"/>
        <rFont val="Arial"/>
        <family val="2"/>
      </rPr>
      <t>A Municipios por Aporte del Fondo de Descentralización</t>
    </r>
  </si>
  <si>
    <r>
      <rPr>
        <b/>
        <sz val="9"/>
        <rFont val="Arial"/>
        <family val="2"/>
      </rPr>
      <t>A Consejos Provinciales del Fondo de Descentralización</t>
    </r>
  </si>
  <si>
    <r>
      <rPr>
        <b/>
        <sz val="9"/>
        <rFont val="Arial"/>
        <family val="2"/>
      </rPr>
      <t>A Municipios Capitales de Provincia por Aporte del FODESEC</t>
    </r>
  </si>
  <si>
    <r>
      <rPr>
        <b/>
        <sz val="9"/>
        <rFont val="Arial"/>
        <family val="2"/>
      </rPr>
      <t>A Gobiernos Autónomos Descentralizados Distritales y Cantonales por Emergencias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</si>
  <si>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Emergencias</t>
    </r>
  </si>
  <si>
    <r>
      <rPr>
        <b/>
        <sz val="9"/>
        <rFont val="Arial"/>
        <family val="2"/>
      </rPr>
      <t>A Gobiernos Autónomos Descentralizados Parroquiales Rurales por Emergencias</t>
    </r>
  </si>
  <si>
    <r>
      <rPr>
        <b/>
        <sz val="9"/>
        <rFont val="Arial"/>
        <family val="2"/>
      </rPr>
      <t>A Gobiernos Autónomos Descentralizados Regionales por Emergencias</t>
    </r>
  </si>
  <si>
    <r>
      <rPr>
        <b/>
        <sz val="9"/>
        <rFont val="Arial"/>
        <family val="2"/>
      </rPr>
      <t>A Gobiernos Autónomos Descentralizados Regionales</t>
    </r>
  </si>
  <si>
    <r>
      <rPr>
        <b/>
        <sz val="9"/>
        <rFont val="Arial"/>
        <family val="2"/>
      </rPr>
      <t xml:space="preserve">A   Gobiernos   Autónomos   Descentralizados   Provinciales   y   al   Régimen   Especial   de
</t>
    </r>
    <r>
      <rPr>
        <b/>
        <sz val="9"/>
        <rFont val="Arial"/>
        <family val="2"/>
      </rPr>
      <t>Galápagos por la participación en el 21% de Ingresos Permanentes</t>
    </r>
  </si>
  <si>
    <r>
      <rPr>
        <b/>
        <sz val="9"/>
        <rFont val="Arial"/>
        <family val="2"/>
      </rPr>
      <t>A Gobiernos Autónomos Descentralizados Distritales y Municipales por la participación en el 21% de Ingresos Permanentes</t>
    </r>
  </si>
  <si>
    <r>
      <rPr>
        <b/>
        <sz val="9"/>
        <rFont val="Arial"/>
        <family val="2"/>
      </rPr>
      <t xml:space="preserve">A Gobiernos Autónomos Descentralizados Parroquiales Rurales por la Participación en el
</t>
    </r>
    <r>
      <rPr>
        <b/>
        <sz val="9"/>
        <rFont val="Arial"/>
        <family val="2"/>
      </rPr>
      <t>21% de Ingresos Permanentes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</si>
  <si>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la participación en el 10% de Ingresos no Permanentes</t>
    </r>
  </si>
  <si>
    <r>
      <rPr>
        <b/>
        <sz val="9"/>
        <rFont val="Arial"/>
        <family val="2"/>
      </rPr>
      <t xml:space="preserve">A Gobiernos Autónomos Descentralizados Distritales y Municipales por la participación en
</t>
    </r>
    <r>
      <rPr>
        <b/>
        <sz val="9"/>
        <rFont val="Arial"/>
        <family val="2"/>
      </rPr>
      <t>el 10% de Ingresos no Permanentes</t>
    </r>
  </si>
  <si>
    <r>
      <rPr>
        <b/>
        <sz val="9"/>
        <rFont val="Arial"/>
        <family val="2"/>
      </rPr>
      <t xml:space="preserve">A Gobiernos Autónomos Descentralizados Parroquiales Rurales por la participación en el
</t>
    </r>
    <r>
      <rPr>
        <b/>
        <sz val="9"/>
        <rFont val="Arial"/>
        <family val="2"/>
      </rPr>
      <t>10% de Ingresos no Permanentes</t>
    </r>
  </si>
  <si>
    <r>
      <rPr>
        <b/>
        <sz val="9"/>
        <rFont val="Arial"/>
        <family val="2"/>
      </rPr>
      <t xml:space="preserve">A Gobiernos Autónomos Descentralizados Provinciales por el Ejercicio de la Competencia
</t>
    </r>
    <r>
      <rPr>
        <b/>
        <sz val="9"/>
        <rFont val="Arial"/>
        <family val="2"/>
      </rPr>
      <t>de Riego y Drenaje</t>
    </r>
  </si>
  <si>
    <r>
      <rPr>
        <b/>
        <sz val="9"/>
        <rFont val="Arial"/>
        <family val="2"/>
      </rPr>
      <t xml:space="preserve">A Gobiernos Autónomos Descentralizados Metropolitanos y Municipales por el Ejercicio de
</t>
    </r>
    <r>
      <rPr>
        <b/>
        <sz val="9"/>
        <rFont val="Arial"/>
        <family val="2"/>
      </rPr>
      <t>la Competencia de Tránsito, Transporte Terrestre y Seguridad Vial</t>
    </r>
  </si>
  <si>
    <r>
      <rPr>
        <b/>
        <sz val="9"/>
        <rFont val="Arial"/>
        <family val="2"/>
      </rPr>
      <t>A Gobiernos Autónomos Descentralizados de la provincia del Guayas</t>
    </r>
  </si>
  <si>
    <r>
      <rPr>
        <b/>
        <sz val="9"/>
        <rFont val="Arial"/>
        <family val="2"/>
      </rPr>
      <t xml:space="preserve">A Gobiernos Autónomos Descentralizados Metropolitanos y Municipales para el Ejercicio
</t>
    </r>
    <r>
      <rPr>
        <b/>
        <sz val="9"/>
        <rFont val="Arial"/>
        <family val="2"/>
      </rPr>
      <t>de la Competencia para Preservar el Patrimonio Arquitectónico y Cultural</t>
    </r>
  </si>
  <si>
    <r>
      <rPr>
        <b/>
        <sz val="9"/>
        <rFont val="Arial"/>
        <family val="2"/>
      </rPr>
      <t xml:space="preserve">Participaciones  Corrientes  en  los  Ingresos  Petroleros  a  favor  de  la  Fuente  Fiscal  del
</t>
    </r>
    <r>
      <rPr>
        <b/>
        <sz val="9"/>
        <rFont val="Arial"/>
        <family val="2"/>
      </rPr>
      <t>Presupuesto General del Estado</t>
    </r>
  </si>
  <si>
    <r>
      <rPr>
        <b/>
        <sz val="9"/>
        <rFont val="Arial"/>
        <family val="2"/>
      </rPr>
      <t>Por Exportaciones de Derivados de Petróleo</t>
    </r>
  </si>
  <si>
    <r>
      <rPr>
        <b/>
        <sz val="9"/>
        <rFont val="Arial"/>
        <family val="2"/>
      </rPr>
      <t>Por Venta Interna de Derivados del Petróleo</t>
    </r>
  </si>
  <si>
    <r>
      <rPr>
        <b/>
        <sz val="9"/>
        <rFont val="Arial"/>
        <family val="2"/>
      </rPr>
      <t>Por Tarifa del Oleoducto de Empresas Privadas</t>
    </r>
  </si>
  <si>
    <r>
      <rPr>
        <b/>
        <sz val="9"/>
        <rFont val="Arial"/>
        <family val="2"/>
      </rPr>
      <t xml:space="preserve">Del Fondo de Inversión Petrolera 10% Exportación Directa de Crudo y Derivados  y Tarifa
</t>
    </r>
    <r>
      <rPr>
        <b/>
        <sz val="9"/>
        <rFont val="Arial"/>
        <family val="2"/>
      </rPr>
      <t>Transporte SOTE</t>
    </r>
  </si>
  <si>
    <r>
      <rPr>
        <b/>
        <sz val="9"/>
        <rFont val="Arial"/>
        <family val="2"/>
      </rPr>
      <t>Del Fondo de Inversión Petrolera de la Venta Interna de Derivados</t>
    </r>
  </si>
  <si>
    <r>
      <rPr>
        <b/>
        <sz val="9"/>
        <rFont val="Arial"/>
        <family val="2"/>
      </rPr>
      <t>Por Compensación Obligaciones Tributarias Bloque 15</t>
    </r>
  </si>
  <si>
    <r>
      <rPr>
        <b/>
        <sz val="9"/>
        <rFont val="Arial"/>
        <family val="2"/>
      </rPr>
      <t>Del Fondo de Estabilización Petrolera</t>
    </r>
  </si>
  <si>
    <r>
      <rPr>
        <b/>
        <sz val="9"/>
        <rFont val="Arial"/>
        <family val="2"/>
      </rPr>
      <t>Por la Participación en las Exportaciones de Crudo ex - Consorcio</t>
    </r>
  </si>
  <si>
    <r>
      <rPr>
        <b/>
        <sz val="9"/>
        <rFont val="Arial"/>
        <family val="2"/>
      </rPr>
      <t>Por Otras Participaciones no Especificadas</t>
    </r>
  </si>
  <si>
    <r>
      <rPr>
        <b/>
        <sz val="9"/>
        <rFont val="Arial"/>
        <family val="2"/>
      </rPr>
      <t>Por Participaciones Corrientes de los Entes Públicos y Privados en los Ingresos Petroleros</t>
    </r>
  </si>
  <si>
    <r>
      <rPr>
        <b/>
        <sz val="9"/>
        <rFont val="Arial"/>
        <family val="2"/>
      </rPr>
      <t>Al Presupuesto General del Estado</t>
    </r>
  </si>
  <si>
    <r>
      <rPr>
        <b/>
        <sz val="9"/>
        <rFont val="Arial"/>
        <family val="2"/>
      </rPr>
      <t>Al Sector Privado</t>
    </r>
  </si>
  <si>
    <r>
      <rPr>
        <b/>
        <sz val="9"/>
        <rFont val="Arial"/>
        <family val="2"/>
      </rPr>
      <t>Por Participaciones Corrientes de los Entes Públicos y Privados en Ingresos Preasignados</t>
    </r>
  </si>
  <si>
    <r>
      <rPr>
        <b/>
        <sz val="9"/>
        <rFont val="Arial"/>
        <family val="2"/>
      </rPr>
      <t>A Entidades del Gobierno Seccional</t>
    </r>
  </si>
  <si>
    <r>
      <rPr>
        <b/>
        <sz val="9"/>
        <rFont val="Arial"/>
        <family val="2"/>
      </rPr>
      <t>Al Sector Financiero Público</t>
    </r>
  </si>
  <si>
    <r>
      <rPr>
        <b/>
        <sz val="9"/>
        <rFont val="Arial"/>
        <family val="2"/>
      </rPr>
      <t>Transferencias Corrientes a la Seguridad Social</t>
    </r>
  </si>
  <si>
    <r>
      <rPr>
        <b/>
        <sz val="9"/>
        <rFont val="Arial"/>
        <family val="2"/>
      </rPr>
      <t>Contribuciones 40% Pensiones Pagadas por el Seguro General</t>
    </r>
  </si>
  <si>
    <r>
      <rPr>
        <b/>
        <sz val="9"/>
        <rFont val="Arial"/>
        <family val="2"/>
      </rPr>
      <t>Contribución 40% Pensiones Riesgos del Trabajo</t>
    </r>
  </si>
  <si>
    <r>
      <rPr>
        <b/>
        <sz val="9"/>
        <rFont val="Arial"/>
        <family val="2"/>
      </rPr>
      <t>Financiamiento Seguro Social Campesino, 30% del 1% de Sueldos y Salarios</t>
    </r>
  </si>
  <si>
    <r>
      <rPr>
        <b/>
        <sz val="9"/>
        <rFont val="Arial"/>
        <family val="2"/>
      </rPr>
      <t>Contribuciones 40% Pensiones Seguro Social Campesino</t>
    </r>
  </si>
  <si>
    <r>
      <rPr>
        <b/>
        <sz val="9"/>
        <rFont val="Arial"/>
        <family val="2"/>
      </rPr>
      <t>Aporte Anual Seguro Social Campesino</t>
    </r>
  </si>
  <si>
    <r>
      <rPr>
        <b/>
        <sz val="9"/>
        <rFont val="Arial"/>
        <family val="2"/>
      </rPr>
      <t>Reservas Matemáticas</t>
    </r>
  </si>
  <si>
    <r>
      <rPr>
        <b/>
        <sz val="9"/>
        <rFont val="Arial"/>
        <family val="2"/>
      </rPr>
      <t>Contribución de Hasta el 60% Pensiones ISSFA</t>
    </r>
  </si>
  <si>
    <r>
      <rPr>
        <b/>
        <sz val="9"/>
        <rFont val="Arial"/>
        <family val="2"/>
      </rPr>
      <t>Por Pensiones a Cargo del Estado Pagadas por el ISSFA</t>
    </r>
  </si>
  <si>
    <r>
      <rPr>
        <b/>
        <sz val="9"/>
        <rFont val="Arial"/>
        <family val="2"/>
      </rPr>
      <t>Contribución 60% Pensiones ISSPOL</t>
    </r>
  </si>
  <si>
    <r>
      <rPr>
        <b/>
        <sz val="9"/>
        <rFont val="Arial"/>
        <family val="2"/>
      </rPr>
      <t>Por Pensiones a Cargo del Estado pagadas por el ISSPOL</t>
    </r>
  </si>
  <si>
    <r>
      <rPr>
        <b/>
        <sz val="9"/>
        <rFont val="Arial"/>
        <family val="2"/>
      </rPr>
      <t>Reconocimiento de Pago de Pensiones a Héroes y Heroínas Nacionales</t>
    </r>
  </si>
  <si>
    <r>
      <rPr>
        <b/>
        <sz val="9"/>
        <rFont val="Arial"/>
        <family val="2"/>
      </rPr>
      <t>Pensiones Ley 2004-39</t>
    </r>
  </si>
  <si>
    <r>
      <rPr>
        <b/>
        <sz val="9"/>
        <rFont val="Arial"/>
        <family val="2"/>
      </rPr>
      <t>Pensiones del Seguro Adicional del  Magisterio Fiscal</t>
    </r>
  </si>
  <si>
    <r>
      <rPr>
        <b/>
        <sz val="9"/>
        <rFont val="Arial"/>
        <family val="2"/>
      </rPr>
      <t>A  la  Seguridad  Social  por  Subsidio  del  Porcentaje  de  la  Aportación  Individual  de  las Personas que Realizan Trabajo no Remunerado del Hogar</t>
    </r>
  </si>
  <si>
    <r>
      <rPr>
        <b/>
        <sz val="9"/>
        <rFont val="Arial"/>
        <family val="2"/>
      </rPr>
      <t>A la Seguridad Social por Aporte del Estado por el Trabajo Juvenil</t>
    </r>
  </si>
  <si>
    <r>
      <rPr>
        <b/>
        <sz val="9"/>
        <rFont val="Arial"/>
        <family val="2"/>
      </rPr>
      <t>Transferencias por Convenios Internacionales</t>
    </r>
  </si>
  <si>
    <r>
      <rPr>
        <b/>
        <sz val="9"/>
        <rFont val="Arial"/>
        <family val="2"/>
      </rPr>
      <t>Convenios Internacionales para la Seguridad Social</t>
    </r>
  </si>
  <si>
    <r>
      <rPr>
        <b/>
        <sz val="9"/>
        <rFont val="Arial"/>
        <family val="2"/>
      </rPr>
      <t>Asignación a Distribuir para Transferencias y Donaciones Corrientes</t>
    </r>
  </si>
  <si>
    <r>
      <rPr>
        <b/>
        <sz val="9"/>
        <rFont val="Arial"/>
        <family val="2"/>
      </rPr>
      <t>PREVISIONES PARA REASIGNACION</t>
    </r>
  </si>
  <si>
    <r>
      <rPr>
        <b/>
        <sz val="9"/>
        <rFont val="Arial"/>
        <family val="2"/>
      </rPr>
      <t>GASTOS DE PRODUCCIÓN</t>
    </r>
  </si>
  <si>
    <r>
      <rPr>
        <b/>
        <sz val="9"/>
        <rFont val="Arial"/>
        <family val="2"/>
      </rPr>
      <t>GASTOS EN PERSONAL PARA LA PRODUCCIÓN</t>
    </r>
  </si>
  <si>
    <r>
      <rPr>
        <b/>
        <sz val="9"/>
        <rFont val="Arial"/>
        <family val="2"/>
      </rPr>
      <t xml:space="preserve">Remuneración Mensual Unificada de Docentes del Magisterio y Docentes e Investigadores
</t>
    </r>
    <r>
      <rPr>
        <b/>
        <sz val="9"/>
        <rFont val="Arial"/>
        <family val="2"/>
      </rPr>
      <t>Universitarios</t>
    </r>
  </si>
  <si>
    <r>
      <rPr>
        <b/>
        <sz val="9"/>
        <rFont val="Arial"/>
        <family val="2"/>
      </rPr>
      <t>Bonificación por Millaje</t>
    </r>
  </si>
  <si>
    <r>
      <rPr>
        <b/>
        <sz val="9"/>
        <rFont val="Arial"/>
        <family val="2"/>
      </rPr>
      <t>Bonificación para Educadores Comunitarios y Alfabetizadores</t>
    </r>
  </si>
  <si>
    <r>
      <rPr>
        <b/>
        <sz val="9"/>
        <rFont val="Arial"/>
        <family val="2"/>
      </rPr>
      <t>Compensación por Cesación de Funciones</t>
    </r>
  </si>
  <si>
    <r>
      <rPr>
        <b/>
        <sz val="9"/>
        <rFont val="Arial"/>
        <family val="2"/>
      </rPr>
      <t xml:space="preserve">Asignación Global de Jubilación Patronal para Trabajadores Amparados por el Código del
</t>
    </r>
    <r>
      <rPr>
        <b/>
        <sz val="9"/>
        <rFont val="Arial"/>
        <family val="2"/>
      </rPr>
      <t>Trabajo</t>
    </r>
  </si>
  <si>
    <r>
      <rPr>
        <b/>
        <sz val="9"/>
        <rFont val="Arial"/>
        <family val="2"/>
      </rPr>
      <t>Asignación a Distribuir para Gastos en Personal de Producción</t>
    </r>
  </si>
  <si>
    <r>
      <rPr>
        <b/>
        <sz val="9"/>
        <rFont val="Arial"/>
        <family val="2"/>
      </rPr>
      <t>BIENES Y SERVICIOS PARA LA PRODUCCIÓN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</si>
  <si>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
</t>
    </r>
    <r>
      <rPr>
        <b/>
        <sz val="9"/>
        <rFont val="Arial"/>
        <family val="2"/>
      </rPr>
      <t>Traducción,  Empastado,  Enmarcación,  Serigrafía,  Fotografía,  Carnetización,  Filmación  e Imágenes Satelitales</t>
    </r>
  </si>
  <si>
    <r>
      <rPr>
        <b/>
        <sz val="9"/>
        <rFont val="Arial"/>
        <family val="2"/>
      </rPr>
      <t>Difusión e Información</t>
    </r>
  </si>
  <si>
    <r>
      <rPr>
        <b/>
        <sz val="9"/>
        <rFont val="Arial"/>
        <family val="2"/>
      </rPr>
      <t>Servicio de Vigilancia</t>
    </r>
  </si>
  <si>
    <r>
      <rPr>
        <b/>
        <sz val="9"/>
        <rFont val="Arial"/>
        <family val="2"/>
      </rPr>
      <t xml:space="preserve">Servicios de Aseo; Lavado de Vestimenta de Trabajo; Fumigación, Desinfección y Limpieza
</t>
    </r>
    <r>
      <rPr>
        <b/>
        <sz val="9"/>
        <rFont val="Arial"/>
        <family val="2"/>
      </rPr>
      <t>de Instalaciones.</t>
    </r>
  </si>
  <si>
    <r>
      <rPr>
        <b/>
        <sz val="9"/>
        <rFont val="Arial"/>
        <family val="2"/>
      </rPr>
      <t>Servicios para Actividades Agropecuarias, Silvícolas y Pesca</t>
    </r>
  </si>
  <si>
    <r>
      <rPr>
        <b/>
        <sz val="9"/>
        <rFont val="Arial"/>
        <family val="2"/>
      </rPr>
      <t xml:space="preserve">Servicio  de  Incineración  de  Documentos  Públicos;  Bienes  Defectuosos  y/o  Caducados;
</t>
    </r>
    <r>
      <rPr>
        <b/>
        <sz val="9"/>
        <rFont val="Arial"/>
        <family val="2"/>
      </rPr>
      <t>Desechos de Laboratorio; y, Otros</t>
    </r>
  </si>
  <si>
    <r>
      <rPr>
        <b/>
        <sz val="9"/>
        <rFont val="Arial"/>
        <family val="2"/>
      </rPr>
      <t xml:space="preserve">Servicios  de  Provisión  de  Dispositivos  Electrónicos  para  Registro  de  Firmas  </t>
    </r>
    <r>
      <rPr>
        <sz val="9"/>
        <rFont val="Arial"/>
        <family val="2"/>
      </rPr>
      <t xml:space="preserve">Digitales
</t>
    </r>
    <r>
      <rPr>
        <sz val="9"/>
        <rFont val="Arial"/>
        <family val="2"/>
      </rPr>
      <t>Gastos destinados al pago del servicio por la provisión de dispositivos electrónicos para registrar firmas digitales.</t>
    </r>
  </si>
  <si>
    <r>
      <rPr>
        <b/>
        <sz val="9"/>
        <rFont val="Arial"/>
        <family val="2"/>
      </rPr>
      <t>Servicios para las Actividades Mineras e Hidrocarburíferas</t>
    </r>
  </si>
  <si>
    <r>
      <rPr>
        <b/>
        <sz val="9"/>
        <rFont val="Arial"/>
        <family val="2"/>
      </rPr>
      <t xml:space="preserve">Servicios de Monitoreo de la Información en Televisión, Radio, Prensa, Medios On - Line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</si>
  <si>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</t>
    </r>
  </si>
  <si>
    <r>
      <rPr>
        <b/>
        <sz val="9"/>
        <rFont val="Arial"/>
        <family val="2"/>
      </rPr>
      <t>Otros Servicios</t>
    </r>
  </si>
  <si>
    <r>
      <rPr>
        <b/>
        <sz val="9"/>
        <rFont val="Arial"/>
        <family val="2"/>
      </rPr>
      <t xml:space="preserve">Gastos para la Atención de Delegados Extranjeros y Nacionales. Deportistas, Entrenadores
</t>
    </r>
    <r>
      <rPr>
        <b/>
        <sz val="9"/>
        <rFont val="Arial"/>
        <family val="2"/>
      </rPr>
      <t>y Cuerpo Técnico que Representen al País</t>
    </r>
  </si>
  <si>
    <r>
      <rPr>
        <b/>
        <sz val="9"/>
        <rFont val="Arial"/>
        <family val="2"/>
      </rPr>
      <t xml:space="preserve">Recargos por los Cambios en la uUilización de Pasajes al Interior y al Exterior emitidos por
</t>
    </r>
    <r>
      <rPr>
        <b/>
        <sz val="9"/>
        <rFont val="Arial"/>
        <family val="2"/>
      </rPr>
      <t>las Empresas</t>
    </r>
  </si>
  <si>
    <r>
      <rPr>
        <b/>
        <sz val="9"/>
        <rFont val="Arial"/>
        <family val="2"/>
      </rPr>
      <t>Instalación, Mantenimiento y Reparaciones Menores</t>
    </r>
  </si>
  <si>
    <r>
      <rPr>
        <b/>
        <sz val="9"/>
        <rFont val="Arial"/>
        <family val="2"/>
      </rPr>
      <t>Terrenos</t>
    </r>
  </si>
  <si>
    <r>
      <rPr>
        <b/>
        <sz val="9"/>
        <rFont val="Arial"/>
        <family val="2"/>
      </rPr>
      <t xml:space="preserve">Edificios,  Locales,  Residencias  y  Cableado  Estructurado  (Intalaci´n,  Mantenimiento  y
</t>
    </r>
    <r>
      <rPr>
        <b/>
        <sz val="9"/>
        <rFont val="Arial"/>
        <family val="2"/>
      </rPr>
      <t>Reparación)</t>
    </r>
  </si>
  <si>
    <r>
      <rPr>
        <b/>
        <sz val="9"/>
        <rFont val="Arial"/>
        <family val="2"/>
      </rPr>
      <t>Mobiliario (Instalación, Mantenimiento y Reparación)</t>
    </r>
  </si>
  <si>
    <r>
      <rPr>
        <b/>
        <sz val="9"/>
        <rFont val="Arial"/>
        <family val="2"/>
      </rPr>
      <t>Maquinarias y Equipos (Mantenimiento y Reparación)</t>
    </r>
  </si>
  <si>
    <r>
      <rPr>
        <b/>
        <sz val="9"/>
        <rFont val="Arial"/>
        <family val="2"/>
      </rPr>
      <t>Gastos en Mantenimiento de Áreas Verdes y Arreglo de Vías Internas</t>
    </r>
  </si>
  <si>
    <r>
      <rPr>
        <b/>
        <sz val="9"/>
        <rFont val="Arial"/>
        <family val="2"/>
      </rPr>
      <t>Instalación, Mantenimiento y Reparación de Bienes Deportivos</t>
    </r>
  </si>
  <si>
    <r>
      <rPr>
        <b/>
        <sz val="9"/>
        <rFont val="Arial"/>
        <family val="2"/>
      </rPr>
      <t xml:space="preserve">Edificios,    Locales,    Residencias,    Parqueaderos,    Casilleros    Judiciales    y   Bancarios
</t>
    </r>
    <r>
      <rPr>
        <b/>
        <sz val="9"/>
        <rFont val="Arial"/>
        <family val="2"/>
      </rPr>
      <t>(Arrendamiento)</t>
    </r>
  </si>
  <si>
    <r>
      <rPr>
        <b/>
        <sz val="9"/>
        <rFont val="Arial"/>
        <family val="2"/>
      </rPr>
      <t>Maquinaria y Equipo (Arrendamiento)</t>
    </r>
  </si>
  <si>
    <r>
      <rPr>
        <b/>
        <sz val="9"/>
        <rFont val="Arial"/>
        <family val="2"/>
      </rPr>
      <t>Contratación de Estudios, Investigaciones y Servicios Técnicos  Especializados</t>
    </r>
  </si>
  <si>
    <r>
      <rPr>
        <b/>
        <sz val="9"/>
        <rFont val="Arial"/>
        <family val="2"/>
      </rPr>
      <t>Servicios de Auditoría</t>
    </r>
  </si>
  <si>
    <r>
      <rPr>
        <b/>
        <sz val="9"/>
        <rFont val="Arial"/>
        <family val="2"/>
      </rPr>
      <t>Servicios de Capacitación</t>
    </r>
  </si>
  <si>
    <r>
      <rPr>
        <b/>
        <sz val="9"/>
        <rFont val="Arial"/>
        <family val="2"/>
      </rPr>
      <t xml:space="preserve">Registro,  Inscripción  y Otros  Gastos  previos  a  ser  aceptados  en  una  Capacitación  en 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</si>
  <si>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Bienes de Uso y Consumo de Producción</t>
    </r>
  </si>
  <si>
    <r>
      <rPr>
        <b/>
        <sz val="9"/>
        <rFont val="Arial"/>
        <family val="2"/>
      </rPr>
      <t>Vestuario, Lencería y Prendas de Protección</t>
    </r>
  </si>
  <si>
    <r>
      <rPr>
        <b/>
        <sz val="9"/>
        <rFont val="Arial"/>
        <family val="2"/>
      </rPr>
      <t>Combustibles, Lubricantes y Aditivos</t>
    </r>
  </si>
  <si>
    <r>
      <rPr>
        <b/>
        <sz val="9"/>
        <rFont val="Arial"/>
        <family val="2"/>
      </rPr>
      <t>Herramientas</t>
    </r>
  </si>
  <si>
    <r>
      <rPr>
        <b/>
        <sz val="9"/>
        <rFont val="Arial"/>
        <family val="2"/>
      </rPr>
      <t>Medicinas y Productos Farmacéuticos</t>
    </r>
  </si>
  <si>
    <r>
      <rPr>
        <b/>
        <sz val="9"/>
        <rFont val="Arial"/>
        <family val="2"/>
      </rPr>
      <t xml:space="preserve">Insumos,  Bienes,  Materiales  y  Suministros  para  la  Construcción,  Eléctricos,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</si>
  <si>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Adquisición de Accesorios y Productos Químicos</t>
    </r>
  </si>
  <si>
    <r>
      <rPr>
        <b/>
        <sz val="9"/>
        <rFont val="Arial"/>
        <family val="2"/>
      </rPr>
      <t>Menaje de Cocina, de Hogar, Accesorios Descartables y Accesorios de Oficina</t>
    </r>
  </si>
  <si>
    <r>
      <rPr>
        <b/>
        <sz val="9"/>
        <rFont val="Arial"/>
        <family val="2"/>
      </rPr>
      <t>Insumos, Bienes y Materiales para la Producción de Programas de Radio y Televisión</t>
    </r>
  </si>
  <si>
    <r>
      <rPr>
        <b/>
        <sz val="9"/>
        <rFont val="Arial"/>
        <family val="2"/>
      </rPr>
      <t>Ayudas, Insumos y Accesorios para Compensar Discapacidades</t>
    </r>
  </si>
  <si>
    <r>
      <rPr>
        <b/>
        <sz val="9"/>
        <rFont val="Arial"/>
        <family val="2"/>
      </rPr>
      <t>Insumos, Bienes, Materiales y Suministros para Investigación</t>
    </r>
  </si>
  <si>
    <r>
      <rPr>
        <b/>
        <sz val="9"/>
        <rFont val="Arial"/>
        <family val="2"/>
      </rPr>
      <t>Otros de Uso y Consumo Productivo</t>
    </r>
  </si>
  <si>
    <r>
      <rPr>
        <b/>
        <sz val="9"/>
        <rFont val="Arial"/>
        <family val="2"/>
      </rPr>
      <t>Créditos por Impuesto al Valor Agregado</t>
    </r>
  </si>
  <si>
    <r>
      <rPr>
        <b/>
        <sz val="9"/>
        <rFont val="Arial"/>
        <family val="2"/>
      </rPr>
      <t>Adquisiciones de Materias Primas</t>
    </r>
  </si>
  <si>
    <r>
      <rPr>
        <b/>
        <sz val="9"/>
        <rFont val="Arial"/>
        <family val="2"/>
      </rPr>
      <t>Agrícolas, Pecuarios, Silvícolas y Acuícolas</t>
    </r>
  </si>
  <si>
    <r>
      <rPr>
        <b/>
        <sz val="9"/>
        <rFont val="Arial"/>
        <family val="2"/>
      </rPr>
      <t>Químicos e Industriales</t>
    </r>
  </si>
  <si>
    <r>
      <rPr>
        <b/>
        <sz val="9"/>
        <rFont val="Arial"/>
        <family val="2"/>
      </rPr>
      <t>Mineros</t>
    </r>
  </si>
  <si>
    <r>
      <rPr>
        <b/>
        <sz val="9"/>
        <rFont val="Arial"/>
        <family val="2"/>
      </rPr>
      <t>Petróleo y Gas Natural</t>
    </r>
  </si>
  <si>
    <r>
      <rPr>
        <b/>
        <sz val="9"/>
        <rFont val="Arial"/>
        <family val="2"/>
      </rPr>
      <t>Químicos</t>
    </r>
  </si>
  <si>
    <r>
      <rPr>
        <b/>
        <sz val="9"/>
        <rFont val="Arial"/>
        <family val="2"/>
      </rPr>
      <t>Industriales</t>
    </r>
  </si>
  <si>
    <r>
      <rPr>
        <b/>
        <sz val="9"/>
        <rFont val="Arial"/>
        <family val="2"/>
      </rPr>
      <t>Otras Materias Primas</t>
    </r>
  </si>
  <si>
    <r>
      <rPr>
        <b/>
        <sz val="9"/>
        <rFont val="Arial"/>
        <family val="2"/>
      </rPr>
      <t>Adquisición de Productos en Proceso o Semielaborados</t>
    </r>
  </si>
  <si>
    <r>
      <rPr>
        <b/>
        <sz val="9"/>
        <rFont val="Arial"/>
        <family val="2"/>
      </rPr>
      <t>Otros Productos Semielaborados</t>
    </r>
  </si>
  <si>
    <r>
      <rPr>
        <b/>
        <sz val="9"/>
        <rFont val="Arial"/>
        <family val="2"/>
      </rPr>
      <t>Adquisiciones de Productos Terminados</t>
    </r>
  </si>
  <si>
    <r>
      <rPr>
        <b/>
        <sz val="9"/>
        <rFont val="Arial"/>
        <family val="2"/>
      </rPr>
      <t>Químicos e Industriales no Petroleros</t>
    </r>
  </si>
  <si>
    <r>
      <rPr>
        <b/>
        <sz val="9"/>
        <rFont val="Arial"/>
        <family val="2"/>
      </rPr>
      <t>Petróleo Crudo</t>
    </r>
  </si>
  <si>
    <r>
      <rPr>
        <b/>
        <sz val="9"/>
        <rFont val="Arial"/>
        <family val="2"/>
      </rPr>
      <t>Equipos e Instrumental Médico</t>
    </r>
  </si>
  <si>
    <r>
      <rPr>
        <b/>
        <sz val="9"/>
        <rFont val="Arial"/>
        <family val="2"/>
      </rPr>
      <t>Otros Productos Terminados</t>
    </r>
  </si>
  <si>
    <r>
      <rPr>
        <b/>
        <sz val="9"/>
        <rFont val="Arial"/>
        <family val="2"/>
      </rPr>
      <t>Mobiliarios (No Depreciables)</t>
    </r>
  </si>
  <si>
    <r>
      <rPr>
        <b/>
        <sz val="9"/>
        <rFont val="Arial"/>
        <family val="2"/>
      </rPr>
      <t>Asignación a Distribuir para Bienes y Servicios de Producción</t>
    </r>
  </si>
  <si>
    <r>
      <rPr>
        <b/>
        <sz val="9"/>
        <rFont val="Arial"/>
        <family val="2"/>
      </rPr>
      <t>OTROS GASTOS DE PRODUCCIÓN</t>
    </r>
  </si>
  <si>
    <r>
      <rPr>
        <b/>
        <sz val="9"/>
        <rFont val="Arial"/>
        <family val="2"/>
      </rPr>
      <t>Tasas Generales, Impuestos, Contribuciones, Permisos, Licencias y Patentes</t>
    </r>
  </si>
  <si>
    <r>
      <rPr>
        <b/>
        <sz val="9"/>
        <rFont val="Arial"/>
        <family val="2"/>
      </rPr>
      <t>Tasas Portuarias y Aereoportuarias</t>
    </r>
  </si>
  <si>
    <r>
      <rPr>
        <b/>
        <sz val="9"/>
        <rFont val="Arial"/>
        <family val="2"/>
      </rPr>
      <t>Otros Impuestos, Tasas y Contribuciones</t>
    </r>
  </si>
  <si>
    <r>
      <rPr>
        <b/>
        <sz val="9"/>
        <rFont val="Arial"/>
        <family val="2"/>
      </rPr>
      <t>Gastos por Servicios Financieros</t>
    </r>
  </si>
  <si>
    <r>
      <rPr>
        <b/>
        <sz val="9"/>
        <rFont val="Arial"/>
        <family val="2"/>
      </rPr>
      <t>Obligaciones con el IESS por Coactivas Interpuestas por el IESS</t>
    </r>
  </si>
  <si>
    <r>
      <rPr>
        <b/>
        <sz val="9"/>
        <rFont val="Arial"/>
        <family val="2"/>
      </rPr>
      <t>DIETAS</t>
    </r>
  </si>
  <si>
    <r>
      <rPr>
        <b/>
        <sz val="9"/>
        <rFont val="Arial"/>
        <family val="2"/>
      </rPr>
      <t>Asignación a Distribuir para Otros Gastos de Producción</t>
    </r>
  </si>
  <si>
    <r>
      <rPr>
        <b/>
        <sz val="9"/>
        <rFont val="Arial"/>
        <family val="2"/>
      </rPr>
      <t>GASTOS DE INVERSIÓN</t>
    </r>
  </si>
  <si>
    <r>
      <rPr>
        <b/>
        <sz val="9"/>
        <rFont val="Arial"/>
        <family val="2"/>
      </rPr>
      <t>GASTOS EN PERSONAL PARA INVERSIÓN</t>
    </r>
  </si>
  <si>
    <r>
      <rPr>
        <b/>
        <sz val="9"/>
        <rFont val="Arial"/>
        <family val="2"/>
      </rPr>
      <t xml:space="preserve">Remuneración   Mensual   Unificada   de   Docentes   del   Magisterio   y   de   Docentes   e
</t>
    </r>
    <r>
      <rPr>
        <b/>
        <sz val="9"/>
        <rFont val="Arial"/>
        <family val="2"/>
      </rPr>
      <t>Investigadores Universitarios</t>
    </r>
  </si>
  <si>
    <r>
      <rPr>
        <b/>
        <sz val="9"/>
        <rFont val="Arial"/>
        <family val="2"/>
      </rPr>
      <t>Remuneración Unificada para Pasantes</t>
    </r>
  </si>
  <si>
    <r>
      <rPr>
        <b/>
        <sz val="9"/>
        <rFont val="Arial"/>
        <family val="2"/>
      </rPr>
      <t>Asignación a Distribuir para Gastos en Personal de Inversión</t>
    </r>
  </si>
  <si>
    <r>
      <rPr>
        <b/>
        <sz val="9"/>
        <rFont val="Arial"/>
        <family val="2"/>
      </rPr>
      <t>BIENES Y SERVICIOS PARA INVERSIÓN</t>
    </r>
  </si>
  <si>
    <r>
      <rPr>
        <b/>
        <sz val="9"/>
        <rFont val="Arial"/>
        <family val="2"/>
      </rPr>
      <t xml:space="preserve">Edición,     Impresión,     Reproducción,     Publicaciones,     Suscripciones,     Fotocopiado, Traducción,  Empastado,  Enmarcación,  Serigrafía,  Fotografía,  Carnetización,  Filmación  e
</t>
    </r>
    <r>
      <rPr>
        <b/>
        <sz val="9"/>
        <rFont val="Arial"/>
        <family val="2"/>
      </rPr>
      <t>Imágenes Satelitales y otros elementos oficiales</t>
    </r>
  </si>
  <si>
    <r>
      <rPr>
        <b/>
        <sz val="9"/>
        <rFont val="Arial"/>
        <family val="2"/>
      </rPr>
      <t>Servicios de Aseo; Lavado de Vestimenta de Trabajo; Fumigación, Desinfección y Limpieza de las Instalaciones de las entidades públicas.</t>
    </r>
  </si>
  <si>
    <r>
      <rPr>
        <b/>
        <sz val="9"/>
        <rFont val="Arial"/>
        <family val="2"/>
      </rPr>
      <t>Servicio de Implementación de Bancos de Información</t>
    </r>
  </si>
  <si>
    <r>
      <rPr>
        <b/>
        <sz val="9"/>
        <rFont val="Arial"/>
        <family val="2"/>
      </rPr>
      <t xml:space="preserve">Servicio  de  Incineración  de  Documentos  Públicos;  Bienes  Defectuosos  y /o  Caducados;
</t>
    </r>
    <r>
      <rPr>
        <b/>
        <sz val="9"/>
        <rFont val="Arial"/>
        <family val="2"/>
      </rPr>
      <t>Desechos de Laboratorio; y, Otros</t>
    </r>
  </si>
  <si>
    <r>
      <rPr>
        <b/>
        <sz val="9"/>
        <rFont val="Arial"/>
        <family val="2"/>
      </rPr>
      <t xml:space="preserve">Servicios de Provisión de Dispositivos Electrónicos y Certificación para Registro de Firmas
</t>
    </r>
    <r>
      <rPr>
        <b/>
        <sz val="9"/>
        <rFont val="Arial"/>
        <family val="2"/>
      </rPr>
      <t>Digitales</t>
    </r>
  </si>
  <si>
    <r>
      <rPr>
        <b/>
        <sz val="9"/>
        <rFont val="Arial"/>
        <family val="2"/>
      </rPr>
      <t xml:space="preserve">Servicios de Protección y Asistencia Técnica a Victimas, Testigos y Otros Participantes en
</t>
    </r>
    <r>
      <rPr>
        <b/>
        <sz val="9"/>
        <rFont val="Arial"/>
        <family val="2"/>
      </rPr>
      <t>Procesos Penales</t>
    </r>
  </si>
  <si>
    <r>
      <rPr>
        <b/>
        <sz val="9"/>
        <rFont val="Arial"/>
        <family val="2"/>
      </rPr>
      <t>Comisiones por la Venta de Productos; Servicios Postales y Financieros</t>
    </r>
  </si>
  <si>
    <r>
      <rPr>
        <b/>
        <sz val="9"/>
        <rFont val="Arial"/>
        <family val="2"/>
      </rPr>
      <t xml:space="preserve">Servicios de Monitoreo de la Información en Televisión, Radio, Prensa, Medios On-Line y
</t>
    </r>
    <r>
      <rPr>
        <b/>
        <sz val="9"/>
        <rFont val="Arial"/>
        <family val="2"/>
      </rPr>
      <t>Otros</t>
    </r>
  </si>
  <si>
    <r>
      <rPr>
        <b/>
        <sz val="9"/>
        <rFont val="Arial"/>
        <family val="2"/>
      </rPr>
      <t xml:space="preserve">Servicios   de   Almacenamiento,   Control,   Custodia   y   Dispensación   de   Medicamentos,
</t>
    </r>
    <r>
      <rPr>
        <b/>
        <sz val="9"/>
        <rFont val="Arial"/>
        <family val="2"/>
      </rPr>
      <t>Materiales e Insumos Médicos y Otros</t>
    </r>
  </si>
  <si>
    <r>
      <rPr>
        <b/>
        <sz val="9"/>
        <rFont val="Arial"/>
        <family val="2"/>
      </rPr>
      <t>Viático por Gastos de Residencia</t>
    </r>
  </si>
  <si>
    <r>
      <rPr>
        <b/>
        <sz val="9"/>
        <rFont val="Arial"/>
        <family val="2"/>
      </rPr>
      <t>Gastos para la Atención a Delegados Extranjeros y Nacionales. Deportistas, Entrenadores y Cuerpo Técnico que Representen al País</t>
    </r>
  </si>
  <si>
    <r>
      <rPr>
        <b/>
        <sz val="9"/>
        <rFont val="Arial"/>
        <family val="2"/>
      </rPr>
      <t xml:space="preserve">Recargos por los cambios en la utilización de pasajes al interior y al exterior emitidos por
</t>
    </r>
    <r>
      <rPr>
        <b/>
        <sz val="9"/>
        <rFont val="Arial"/>
        <family val="2"/>
      </rPr>
      <t>las empresas</t>
    </r>
  </si>
  <si>
    <r>
      <rPr>
        <b/>
        <sz val="9"/>
        <rFont val="Arial"/>
        <family val="2"/>
      </rPr>
      <t>Instalaciones, Mantenimientos y Reparaciones</t>
    </r>
  </si>
  <si>
    <r>
      <rPr>
        <b/>
        <sz val="9"/>
        <rFont val="Arial"/>
        <family val="2"/>
      </rPr>
      <t xml:space="preserve">Edificios,  Locales,  Residencias  y  Cableado  Estructurado  (Mantenimiento,  Reparación  e
</t>
    </r>
    <r>
      <rPr>
        <b/>
        <sz val="9"/>
        <rFont val="Arial"/>
        <family val="2"/>
      </rPr>
      <t>Instalación)</t>
    </r>
  </si>
  <si>
    <r>
      <rPr>
        <b/>
        <sz val="9"/>
        <rFont val="Arial"/>
        <family val="2"/>
      </rPr>
      <t>Mobiliarios (Instalación, Mantenimiento y Reparación)</t>
    </r>
  </si>
  <si>
    <r>
      <rPr>
        <b/>
        <sz val="9"/>
        <rFont val="Arial"/>
        <family val="2"/>
      </rPr>
      <t>Contrataciones de Estudios, Investigaciones y Servicios Técnicos Especializados</t>
    </r>
  </si>
  <si>
    <r>
      <rPr>
        <b/>
        <sz val="9"/>
        <rFont val="Arial"/>
        <family val="2"/>
      </rPr>
      <t xml:space="preserve">Registro, Inscripción y Otros Gastos previos a la aceptación para una Capacitación en el
</t>
    </r>
    <r>
      <rPr>
        <b/>
        <sz val="9"/>
        <rFont val="Arial"/>
        <family val="2"/>
      </rPr>
      <t>Exterior</t>
    </r>
  </si>
  <si>
    <r>
      <rPr>
        <b/>
        <sz val="9"/>
        <rFont val="Arial"/>
        <family val="2"/>
      </rPr>
      <t>Bienes de Uso y Consumo de Inversión</t>
    </r>
  </si>
  <si>
    <r>
      <rPr>
        <b/>
        <sz val="9"/>
        <rFont val="Arial"/>
        <family val="2"/>
      </rPr>
      <t>Vestuario, Lencería, Prendas de Protección, carpas y otros</t>
    </r>
  </si>
  <si>
    <r>
      <rPr>
        <b/>
        <sz val="9"/>
        <rFont val="Arial"/>
        <family val="2"/>
      </rPr>
      <t xml:space="preserve">Insumos,  Bienes,  Materiales  y  Suministros  para  la  Construcción,  Electricidad,  Plomería,
</t>
    </r>
    <r>
      <rPr>
        <b/>
        <sz val="9"/>
        <rFont val="Arial"/>
        <family val="2"/>
      </rPr>
      <t>Carpintería, Señalización Vial, Navegación y Contra Incendios</t>
    </r>
  </si>
  <si>
    <r>
      <rPr>
        <b/>
        <sz val="9"/>
        <rFont val="Arial"/>
        <family val="2"/>
      </rPr>
      <t>Insumos,  Bienes  y  Materiales  para  la  Producción  de  Programas  de  Radio  y  Televisión; Eventos Culturales; Artísticos; y,  Entretenimiento en General</t>
    </r>
  </si>
  <si>
    <r>
      <rPr>
        <b/>
        <sz val="9"/>
        <rFont val="Arial"/>
        <family val="2"/>
      </rPr>
      <t>Otros de Uso y Consumo de Inversión</t>
    </r>
  </si>
  <si>
    <r>
      <rPr>
        <b/>
        <sz val="9"/>
        <rFont val="Arial"/>
        <family val="2"/>
      </rPr>
      <t>Partes y Repuestos (No Depreciables)</t>
    </r>
  </si>
  <si>
    <r>
      <rPr>
        <b/>
        <sz val="9"/>
        <rFont val="Arial"/>
        <family val="2"/>
      </rPr>
      <t>Fondos de Reposición de Inversión</t>
    </r>
  </si>
  <si>
    <r>
      <rPr>
        <b/>
        <sz val="9"/>
        <rFont val="Arial"/>
        <family val="2"/>
      </rPr>
      <t>Fondos de Reposición Cajas Chicas en Proyectos y Programas de Inversión</t>
    </r>
  </si>
  <si>
    <r>
      <rPr>
        <b/>
        <sz val="9"/>
        <rFont val="Arial"/>
        <family val="2"/>
      </rPr>
      <t>Fondos Rotativos en Proyectos y Programas de Inversión</t>
    </r>
  </si>
  <si>
    <r>
      <rPr>
        <b/>
        <sz val="9"/>
        <rFont val="Arial"/>
        <family val="2"/>
      </rPr>
      <t>Asignación a Distribuir para Bienes y Servicios de Inversión</t>
    </r>
  </si>
  <si>
    <r>
      <rPr>
        <b/>
        <sz val="9"/>
        <rFont val="Arial"/>
        <family val="2"/>
      </rPr>
      <t>OBRAS PÚBLICAS</t>
    </r>
  </si>
  <si>
    <r>
      <rPr>
        <b/>
        <sz val="9"/>
        <rFont val="Arial"/>
        <family val="2"/>
      </rPr>
      <t>Obras de Infraestructura</t>
    </r>
  </si>
  <si>
    <r>
      <rPr>
        <b/>
        <sz val="9"/>
        <rFont val="Arial"/>
        <family val="2"/>
      </rPr>
      <t>De Agua Potable</t>
    </r>
  </si>
  <si>
    <r>
      <rPr>
        <b/>
        <sz val="9"/>
        <rFont val="Arial"/>
        <family val="2"/>
      </rPr>
      <t>De Riego y Manejo de Aguas</t>
    </r>
  </si>
  <si>
    <r>
      <rPr>
        <b/>
        <sz val="9"/>
        <rFont val="Arial"/>
        <family val="2"/>
      </rPr>
      <t>De Alcantarillado</t>
    </r>
  </si>
  <si>
    <r>
      <rPr>
        <b/>
        <sz val="9"/>
        <rFont val="Arial"/>
        <family val="2"/>
      </rPr>
      <t>De Urbanización y Embellecimiento</t>
    </r>
  </si>
  <si>
    <r>
      <rPr>
        <b/>
        <sz val="9"/>
        <rFont val="Arial"/>
        <family val="2"/>
      </rPr>
      <t>Obras Públicas de Transporte y Vías</t>
    </r>
  </si>
  <si>
    <r>
      <rPr>
        <b/>
        <sz val="9"/>
        <rFont val="Arial"/>
        <family val="2"/>
      </rPr>
      <t>Obras Públicas para Telecomunicaciones</t>
    </r>
  </si>
  <si>
    <r>
      <rPr>
        <b/>
        <sz val="9"/>
        <rFont val="Arial"/>
        <family val="2"/>
      </rPr>
      <t>Construcciones y Edificaciones</t>
    </r>
  </si>
  <si>
    <r>
      <rPr>
        <b/>
        <sz val="9"/>
        <rFont val="Arial"/>
        <family val="2"/>
      </rPr>
      <t>Hospitales y Centros de Asistencia Social y Salud</t>
    </r>
  </si>
  <si>
    <r>
      <rPr>
        <b/>
        <sz val="9"/>
        <rFont val="Arial"/>
        <family val="2"/>
      </rPr>
      <t>Construcciones Agropecuarias</t>
    </r>
  </si>
  <si>
    <r>
      <rPr>
        <b/>
        <sz val="9"/>
        <rFont val="Arial"/>
        <family val="2"/>
      </rPr>
      <t>Plantas Industriales</t>
    </r>
  </si>
  <si>
    <r>
      <rPr>
        <b/>
        <sz val="9"/>
        <rFont val="Arial"/>
        <family val="2"/>
      </rPr>
      <t>Habilitamiento y Protección del Suelo, Subsuelo y Áreas Ecológicas</t>
    </r>
  </si>
  <si>
    <r>
      <rPr>
        <b/>
        <sz val="9"/>
        <rFont val="Arial"/>
        <family val="2"/>
      </rPr>
      <t>Formación de Plantaciones</t>
    </r>
  </si>
  <si>
    <r>
      <rPr>
        <b/>
        <sz val="9"/>
        <rFont val="Arial"/>
        <family val="2"/>
      </rPr>
      <t>Explotación de Aguas Subterráneas</t>
    </r>
  </si>
  <si>
    <r>
      <rPr>
        <b/>
        <sz val="9"/>
        <rFont val="Arial"/>
        <family val="2"/>
      </rPr>
      <t>Obras de Infraestructura para el Control de Inundaciones y Estabilización de Cauces</t>
    </r>
  </si>
  <si>
    <r>
      <rPr>
        <b/>
        <sz val="9"/>
        <rFont val="Arial"/>
        <family val="2"/>
      </rPr>
      <t>Otras Obras de Infraestructura</t>
    </r>
  </si>
  <si>
    <r>
      <rPr>
        <b/>
        <sz val="9"/>
        <rFont val="Arial"/>
        <family val="2"/>
      </rPr>
      <t>Obras para Generación de Energía</t>
    </r>
  </si>
  <si>
    <r>
      <rPr>
        <b/>
        <sz val="9"/>
        <rFont val="Arial"/>
        <family val="2"/>
      </rPr>
      <t>Obras para Generación Eléctrica Hidráulica</t>
    </r>
  </si>
  <si>
    <r>
      <rPr>
        <b/>
        <sz val="9"/>
        <rFont val="Arial"/>
        <family val="2"/>
      </rPr>
      <t>Obras para Generación Eléctrica Térmica</t>
    </r>
  </si>
  <si>
    <r>
      <rPr>
        <b/>
        <sz val="9"/>
        <rFont val="Arial"/>
        <family val="2"/>
      </rPr>
      <t>Obras para Sistemas Alternativos de Generación de Energía</t>
    </r>
  </si>
  <si>
    <r>
      <rPr>
        <b/>
        <sz val="9"/>
        <rFont val="Arial"/>
        <family val="2"/>
      </rPr>
      <t>Otros Sistemas de Generación de Energía</t>
    </r>
  </si>
  <si>
    <r>
      <rPr>
        <b/>
        <sz val="9"/>
        <rFont val="Arial"/>
        <family val="2"/>
      </rPr>
      <t>Obras Hidrocarburíferas y Mineras</t>
    </r>
  </si>
  <si>
    <r>
      <rPr>
        <b/>
        <sz val="9"/>
        <rFont val="Arial"/>
        <family val="2"/>
      </rPr>
      <t>Obras para Extracción de Hidrocarburos</t>
    </r>
  </si>
  <si>
    <r>
      <rPr>
        <b/>
        <sz val="9"/>
        <rFont val="Arial"/>
        <family val="2"/>
      </rPr>
      <t>Obras para la Refinación</t>
    </r>
  </si>
  <si>
    <r>
      <rPr>
        <b/>
        <sz val="9"/>
        <rFont val="Arial"/>
        <family val="2"/>
      </rPr>
      <t>En Obras para el Almacenamiento</t>
    </r>
  </si>
  <si>
    <r>
      <rPr>
        <b/>
        <sz val="9"/>
        <rFont val="Arial"/>
        <family val="2"/>
      </rPr>
      <t>Obras para la Comercialización</t>
    </r>
  </si>
  <si>
    <r>
      <rPr>
        <b/>
        <sz val="9"/>
        <rFont val="Arial"/>
        <family val="2"/>
      </rPr>
      <t>Obras para el Transporte de Materias Primas y Derivados</t>
    </r>
  </si>
  <si>
    <r>
      <rPr>
        <b/>
        <sz val="9"/>
        <rFont val="Arial"/>
        <family val="2"/>
      </rPr>
      <t>Obras para la Actividad Minera</t>
    </r>
  </si>
  <si>
    <r>
      <rPr>
        <b/>
        <sz val="9"/>
        <rFont val="Arial"/>
        <family val="2"/>
      </rPr>
      <t>Otras Obras para el Sector Hidrocarburífero y Minero</t>
    </r>
  </si>
  <si>
    <r>
      <rPr>
        <b/>
        <sz val="9"/>
        <rFont val="Arial"/>
        <family val="2"/>
      </rPr>
      <t>Obras en Líneas, Redes e Instalaciones Eléctricas y de Telecomunicaciones</t>
    </r>
  </si>
  <si>
    <r>
      <rPr>
        <b/>
        <sz val="9"/>
        <rFont val="Arial"/>
        <family val="2"/>
      </rPr>
      <t>Líneas, Redes e Instalaciones Eléctricas</t>
    </r>
  </si>
  <si>
    <r>
      <rPr>
        <b/>
        <sz val="9"/>
        <rFont val="Arial"/>
        <family val="2"/>
      </rPr>
      <t>Líneas, Redes e Instalaciones de Telecomunicaciones</t>
    </r>
  </si>
  <si>
    <r>
      <rPr>
        <b/>
        <sz val="9"/>
        <rFont val="Arial"/>
        <family val="2"/>
      </rPr>
      <t>Otras Obras Eléctricas y de Telecomunicaciones</t>
    </r>
  </si>
  <si>
    <r>
      <rPr>
        <b/>
        <sz val="9"/>
        <rFont val="Arial"/>
        <family val="2"/>
      </rPr>
      <t>Mantenimiento y Reparaciones</t>
    </r>
  </si>
  <si>
    <r>
      <rPr>
        <b/>
        <sz val="9"/>
        <rFont val="Arial"/>
        <family val="2"/>
      </rPr>
      <t>En Obras de Infraestructura</t>
    </r>
  </si>
  <si>
    <r>
      <rPr>
        <b/>
        <sz val="9"/>
        <rFont val="Arial"/>
        <family val="2"/>
      </rPr>
      <t>En Obras para Generación de Energía Eléctrica</t>
    </r>
  </si>
  <si>
    <r>
      <rPr>
        <b/>
        <sz val="9"/>
        <rFont val="Arial"/>
        <family val="2"/>
      </rPr>
      <t>En Obras Hidrocarburíferas y Mineras</t>
    </r>
  </si>
  <si>
    <r>
      <rPr>
        <b/>
        <sz val="9"/>
        <rFont val="Arial"/>
        <family val="2"/>
      </rPr>
      <t>En Obras de Líneas, Redes e Instalaciones Eléctricas y de Telecomunicaciones</t>
    </r>
  </si>
  <si>
    <r>
      <rPr>
        <b/>
        <sz val="9"/>
        <rFont val="Arial"/>
        <family val="2"/>
      </rPr>
      <t>Otros Mantenimientos y Reparaciones de Obras</t>
    </r>
  </si>
  <si>
    <r>
      <rPr>
        <b/>
        <sz val="9"/>
        <rFont val="Arial"/>
        <family val="2"/>
      </rPr>
      <t>Asignación a Distribuir para Obras Públicas</t>
    </r>
  </si>
  <si>
    <r>
      <rPr>
        <b/>
        <sz val="9"/>
        <rFont val="Arial"/>
        <family val="2"/>
      </rPr>
      <t>OTROS GASTOS DE INVERSIÓN</t>
    </r>
  </si>
  <si>
    <r>
      <rPr>
        <b/>
        <sz val="9"/>
        <rFont val="Arial"/>
        <family val="2"/>
      </rPr>
      <t xml:space="preserve">Costas    Judiciales;    Trámites    Notariales,    Legalización    de    Documentos    y   Arreglos
</t>
    </r>
    <r>
      <rPr>
        <b/>
        <sz val="9"/>
        <rFont val="Arial"/>
        <family val="2"/>
      </rPr>
      <t>Extrajudiciales</t>
    </r>
  </si>
  <si>
    <r>
      <rPr>
        <b/>
        <sz val="9"/>
        <rFont val="Arial"/>
        <family val="2"/>
      </rPr>
      <t>Intereses por mora Patronal al IESS</t>
    </r>
  </si>
  <si>
    <r>
      <rPr>
        <b/>
        <sz val="9"/>
        <rFont val="Arial"/>
        <family val="2"/>
      </rPr>
      <t>Asignación sujeta a distribución para Inversión</t>
    </r>
  </si>
  <si>
    <r>
      <rPr>
        <b/>
        <sz val="9"/>
        <rFont val="Arial"/>
        <family val="2"/>
      </rPr>
      <t>TRANSFERENCIAS Y DONACIONES PARA INVERSIÓN</t>
    </r>
  </si>
  <si>
    <r>
      <rPr>
        <b/>
        <sz val="9"/>
        <rFont val="Arial"/>
        <family val="2"/>
      </rPr>
      <t>Transferencias para Inversión al Sector Público</t>
    </r>
  </si>
  <si>
    <r>
      <rPr>
        <b/>
        <sz val="9"/>
        <rFont val="Arial"/>
        <family val="2"/>
      </rPr>
      <t>A Entidades Descentralizadas y Autónomas (Transferencias para Inversión)</t>
    </r>
  </si>
  <si>
    <r>
      <rPr>
        <b/>
        <sz val="9"/>
        <rFont val="Arial"/>
        <family val="2"/>
      </rPr>
      <t>Transferencias y Donaciones de Inversión al Sector Privado Interno</t>
    </r>
  </si>
  <si>
    <r>
      <rPr>
        <b/>
        <sz val="9"/>
        <rFont val="Arial"/>
        <family val="2"/>
      </rPr>
      <t>Transferencias y Donaciones al  Sector Privado Financiero</t>
    </r>
  </si>
  <si>
    <r>
      <rPr>
        <b/>
        <sz val="9"/>
        <rFont val="Arial"/>
        <family val="2"/>
      </rPr>
      <t>Transferencias y Donaciones al Sector Privado no Financiero</t>
    </r>
  </si>
  <si>
    <r>
      <rPr>
        <b/>
        <sz val="9"/>
        <rFont val="Arial"/>
        <family val="2"/>
      </rPr>
      <t>Becas</t>
    </r>
  </si>
  <si>
    <r>
      <rPr>
        <b/>
        <sz val="9"/>
        <rFont val="Arial"/>
        <family val="2"/>
      </rPr>
      <t>Bono de la Vivienda</t>
    </r>
  </si>
  <si>
    <r>
      <rPr>
        <b/>
        <sz val="9"/>
        <rFont val="Arial"/>
        <family val="2"/>
      </rPr>
      <t>Transferencias  al  Sector  Privado  no  Financiero  para  sustitución  del  gas  licuado  de</t>
    </r>
  </si>
  <si>
    <r>
      <rPr>
        <b/>
        <sz val="9"/>
        <rFont val="Arial"/>
        <family val="2"/>
      </rPr>
      <t>Transferencias y Donaciones de Inversión al Exterior</t>
    </r>
  </si>
  <si>
    <r>
      <rPr>
        <b/>
        <sz val="9"/>
        <rFont val="Arial"/>
        <family val="2"/>
      </rPr>
      <t>Al  Exterior</t>
    </r>
  </si>
  <si>
    <r>
      <rPr>
        <b/>
        <sz val="9"/>
        <rFont val="Arial"/>
        <family val="2"/>
      </rPr>
      <t>A Organismos Externos Partícipes del Fondo Ecuador – Venezuela para el Desarrollo</t>
    </r>
  </si>
  <si>
    <r>
      <rPr>
        <b/>
        <sz val="9"/>
        <rFont val="Arial"/>
        <family val="2"/>
      </rPr>
      <t>Transferencias de Inversión al Sector Privado no Financiero</t>
    </r>
  </si>
  <si>
    <r>
      <rPr>
        <b/>
        <sz val="9"/>
        <rFont val="Arial"/>
        <family val="2"/>
      </rPr>
      <t>Subsidios e Incentivo Económico</t>
    </r>
  </si>
  <si>
    <r>
      <rPr>
        <b/>
        <sz val="9"/>
        <rFont val="Arial"/>
        <family val="2"/>
      </rPr>
      <t>Bono de Desnutrición Cero</t>
    </r>
  </si>
  <si>
    <r>
      <rPr>
        <b/>
        <sz val="9"/>
        <rFont val="Arial"/>
        <family val="2"/>
      </rPr>
      <t>Incentivo Económico para Actividades Agropecuarias, Caza y Pesca</t>
    </r>
  </si>
  <si>
    <r>
      <rPr>
        <sz val="9"/>
        <rFont val="Arial"/>
        <family val="2"/>
      </rPr>
      <t xml:space="preserve">Aportes   y   Participaciones   para   Inversión   a   </t>
    </r>
    <r>
      <rPr>
        <b/>
        <sz val="9"/>
        <rFont val="Arial"/>
        <family val="2"/>
      </rPr>
      <t xml:space="preserve">Gobiernos   Autónomos   Descentralizados   y
</t>
    </r>
    <r>
      <rPr>
        <b/>
        <sz val="9"/>
        <rFont val="Arial"/>
        <family val="2"/>
      </rPr>
      <t>Regímenes Especiales</t>
    </r>
  </si>
  <si>
    <r>
      <rPr>
        <b/>
        <sz val="9"/>
        <rFont val="Arial"/>
        <family val="2"/>
      </rPr>
      <t>Al Fondo de Inversiones Municipales por Aporte del FODESEC</t>
    </r>
  </si>
  <si>
    <r>
      <rPr>
        <b/>
        <sz val="9"/>
        <rFont val="Arial"/>
        <family val="2"/>
      </rPr>
      <t>A Municipios Capitales de Provincia, por Aporte del FODESEC</t>
    </r>
  </si>
  <si>
    <r>
      <rPr>
        <b/>
        <sz val="9"/>
        <rFont val="Arial"/>
        <family val="2"/>
      </rPr>
      <t>A Gobiernos Autónomos Descentralizados por Emergencias</t>
    </r>
  </si>
  <si>
    <r>
      <rPr>
        <b/>
        <sz val="9"/>
        <rFont val="Arial"/>
        <family val="2"/>
      </rPr>
      <t xml:space="preserve">A Gobiernos Autónomos Descentralizados Provinciales y Régimen Especial de Galápagos
</t>
    </r>
    <r>
      <rPr>
        <b/>
        <sz val="9"/>
        <rFont val="Arial"/>
        <family val="2"/>
      </rPr>
      <t>por el Ejercicio de Nuevas Competencias</t>
    </r>
  </si>
  <si>
    <r>
      <rPr>
        <b/>
        <sz val="9"/>
        <rFont val="Arial"/>
        <family val="2"/>
      </rPr>
      <t xml:space="preserve">A  Gobiernos  Autónomos  Descentralizados  Distritales  y  Municipales  por  el  Ejercicio  de
</t>
    </r>
    <r>
      <rPr>
        <b/>
        <sz val="9"/>
        <rFont val="Arial"/>
        <family val="2"/>
      </rPr>
      <t>Nuevas Competencias</t>
    </r>
  </si>
  <si>
    <r>
      <rPr>
        <b/>
        <sz val="9"/>
        <rFont val="Arial"/>
        <family val="2"/>
      </rPr>
      <t xml:space="preserve">Participaciones  de  Capital  en  los  Ingresos  Petroleros  a  favor  de  la  Fuente  Fiscal  del
</t>
    </r>
    <r>
      <rPr>
        <b/>
        <sz val="9"/>
        <rFont val="Arial"/>
        <family val="2"/>
      </rPr>
      <t>Presupuesto General del Estado</t>
    </r>
  </si>
  <si>
    <r>
      <rPr>
        <b/>
        <sz val="9"/>
        <rFont val="Arial"/>
        <family val="2"/>
      </rPr>
      <t>Por Regalías de PETROECUADOR</t>
    </r>
  </si>
  <si>
    <r>
      <rPr>
        <b/>
        <sz val="9"/>
        <rFont val="Arial"/>
        <family val="2"/>
      </rPr>
      <t>Por Regalías de Participación del Estado</t>
    </r>
  </si>
  <si>
    <r>
      <rPr>
        <b/>
        <sz val="9"/>
        <rFont val="Arial"/>
        <family val="2"/>
      </rPr>
      <t>Por Regalías de Campos Marginales</t>
    </r>
  </si>
  <si>
    <r>
      <rPr>
        <b/>
        <sz val="9"/>
        <rFont val="Arial"/>
        <family val="2"/>
      </rPr>
      <t>Por Regalías de Alianzas Operativas</t>
    </r>
  </si>
  <si>
    <r>
      <rPr>
        <b/>
        <sz val="9"/>
        <rFont val="Arial"/>
        <family val="2"/>
      </rPr>
      <t>Por Exportaciones de Petróleo de PETROECUADOR Ex-Consorcio</t>
    </r>
  </si>
  <si>
    <r>
      <rPr>
        <b/>
        <sz val="9"/>
        <rFont val="Arial"/>
        <family val="2"/>
      </rPr>
      <t>Por Exportaciones de Petróleo de PETROECUADOR Nororiente</t>
    </r>
  </si>
  <si>
    <r>
      <rPr>
        <b/>
        <sz val="9"/>
        <rFont val="Arial"/>
        <family val="2"/>
      </rPr>
      <t>Por Exportaciones de Petróleo Participación con City Oriente  Bloque 27</t>
    </r>
  </si>
  <si>
    <r>
      <rPr>
        <b/>
        <sz val="9"/>
        <rFont val="Arial"/>
        <family val="2"/>
      </rPr>
      <t>Por Exportaciones de Petróleo Participación con YPF Bloque 16 y BOGUI CAPIRON</t>
    </r>
  </si>
  <si>
    <r>
      <rPr>
        <b/>
        <sz val="9"/>
        <rFont val="Arial"/>
        <family val="2"/>
      </rPr>
      <t>Por Exportaciones de Petróleo Participación con Canadá Grande Bloque 1</t>
    </r>
  </si>
  <si>
    <r>
      <rPr>
        <b/>
        <sz val="9"/>
        <rFont val="Arial"/>
        <family val="2"/>
      </rPr>
      <t xml:space="preserve">Por Exportaciones de Petróleo Participación con PERENCO Coca Payamino y Bloques 7 y
</t>
    </r>
    <r>
      <rPr>
        <b/>
        <sz val="9"/>
        <rFont val="Arial"/>
        <family val="2"/>
      </rPr>
      <t>21</t>
    </r>
  </si>
  <si>
    <r>
      <rPr>
        <b/>
        <sz val="9"/>
        <rFont val="Arial"/>
        <family val="2"/>
      </rPr>
      <t>Por Exportaciones de Crudo Participación con Occidental Lim y Bloque 15 y EdenYuturi</t>
    </r>
  </si>
  <si>
    <r>
      <rPr>
        <b/>
        <sz val="9"/>
        <rFont val="Arial"/>
        <family val="2"/>
      </rPr>
      <t>De Exportaciones de Petróleo Participación Petro -Oriental Bloques 14 y 17</t>
    </r>
  </si>
  <si>
    <r>
      <rPr>
        <b/>
        <sz val="9"/>
        <rFont val="Arial"/>
        <family val="2"/>
      </rPr>
      <t>Por  Exportaciones  de  Petróleo  Participación  con  Ecuador  TLC  Bloque  18  y  Campo Compartido Palo Azul</t>
    </r>
  </si>
  <si>
    <r>
      <rPr>
        <b/>
        <sz val="9"/>
        <rFont val="Arial"/>
        <family val="2"/>
      </rPr>
      <t>Por Exportaciones de Petróleo Participación con CNPC Bloque 11 Cristal Rubí</t>
    </r>
  </si>
  <si>
    <r>
      <rPr>
        <b/>
        <sz val="9"/>
        <rFont val="Arial"/>
        <family val="2"/>
      </rPr>
      <t>Por Exportaciones de Petróleo de Participación en Campos Marginales</t>
    </r>
  </si>
  <si>
    <r>
      <rPr>
        <b/>
        <sz val="9"/>
        <rFont val="Arial"/>
        <family val="2"/>
      </rPr>
      <t>Por Exportaciones de Petróleo de Alianzas Operativas</t>
    </r>
  </si>
  <si>
    <r>
      <rPr>
        <b/>
        <sz val="9"/>
        <rFont val="Arial"/>
        <family val="2"/>
      </rPr>
      <t>Por Exportaciones de Petróleo de Diferencial de Calidad</t>
    </r>
  </si>
  <si>
    <r>
      <rPr>
        <b/>
        <sz val="9"/>
        <rFont val="Arial"/>
        <family val="2"/>
      </rPr>
      <t>Por Exportaciones de Petróleo de Compañías de Prestación de Servicios</t>
    </r>
  </si>
  <si>
    <r>
      <rPr>
        <b/>
        <sz val="9"/>
        <rFont val="Arial"/>
        <family val="2"/>
      </rPr>
      <t>Por  Exportaciones  de  Petróleo  de  Compañías  de  Prestación  de  Servicios  Específicos</t>
    </r>
  </si>
  <si>
    <r>
      <rPr>
        <b/>
        <sz val="9"/>
        <rFont val="Arial"/>
        <family val="2"/>
      </rPr>
      <t xml:space="preserve">Por  Exportaciones  de  Petróleo  de  Compañías  de  Prestación  de  Servicios  Específicos
</t>
    </r>
    <r>
      <rPr>
        <b/>
        <sz val="9"/>
        <rFont val="Arial"/>
        <family val="2"/>
      </rPr>
      <t>Tivacuno</t>
    </r>
  </si>
  <si>
    <r>
      <rPr>
        <b/>
        <sz val="9"/>
        <rFont val="Arial"/>
        <family val="2"/>
      </rPr>
      <t xml:space="preserve">Por Participación de Excedentes de Precios de Contratos Petroleros con Andes Petroleum
</t>
    </r>
    <r>
      <rPr>
        <b/>
        <sz val="9"/>
        <rFont val="Arial"/>
        <family val="2"/>
      </rPr>
      <t>Bloque Fanny 18 B – Tarapoa</t>
    </r>
  </si>
  <si>
    <r>
      <rPr>
        <b/>
        <sz val="9"/>
        <rFont val="Arial"/>
        <family val="2"/>
      </rPr>
      <t xml:space="preserve">Por  Participación  de  Excedentes  de  Precios  de  Contratos  Petroleros  con  City  Oriente
</t>
    </r>
    <r>
      <rPr>
        <b/>
        <sz val="9"/>
        <rFont val="Arial"/>
        <family val="2"/>
      </rPr>
      <t>Bloque 27</t>
    </r>
  </si>
  <si>
    <r>
      <rPr>
        <b/>
        <sz val="9"/>
        <rFont val="Arial"/>
        <family val="2"/>
      </rPr>
      <t xml:space="preserve">Por Participación de Excedentes de Precios de Contratos Petroleros con Perenco Bloques
</t>
    </r>
    <r>
      <rPr>
        <b/>
        <sz val="9"/>
        <rFont val="Arial"/>
        <family val="2"/>
      </rPr>
      <t>7 y 21</t>
    </r>
  </si>
  <si>
    <r>
      <rPr>
        <b/>
        <sz val="9"/>
        <rFont val="Arial"/>
        <family val="2"/>
      </rPr>
      <t xml:space="preserve">Por  Participación  de  Excedentes  de  Precios  de  Contratos  Petroleros  con  Petro-Oriental
</t>
    </r>
    <r>
      <rPr>
        <b/>
        <sz val="9"/>
        <rFont val="Arial"/>
        <family val="2"/>
      </rPr>
      <t>Bloques 14 y 17</t>
    </r>
  </si>
  <si>
    <r>
      <rPr>
        <b/>
        <sz val="9"/>
        <rFont val="Arial"/>
        <family val="2"/>
      </rPr>
      <t xml:space="preserve">Por  Participación  de  Excedentes  de  Precios  de  Contratos  Petroleros  con  REPSOL  YPF
</t>
    </r>
    <r>
      <rPr>
        <b/>
        <sz val="9"/>
        <rFont val="Arial"/>
        <family val="2"/>
      </rPr>
      <t>Bloque 16</t>
    </r>
  </si>
  <si>
    <r>
      <rPr>
        <b/>
        <sz val="9"/>
        <rFont val="Arial"/>
        <family val="2"/>
      </rPr>
      <t>Por Participación de Excedentes de Precios de Contratos Petroleros con Ecuador TLC SA Bloque 18 Palo Azul</t>
    </r>
  </si>
  <si>
    <r>
      <rPr>
        <b/>
        <sz val="9"/>
        <rFont val="Arial"/>
        <family val="2"/>
      </rPr>
      <t xml:space="preserve">Por Participación de Excedentes de Precios de Contratos Petroleros con Canadá Grande
</t>
    </r>
    <r>
      <rPr>
        <b/>
        <sz val="9"/>
        <rFont val="Arial"/>
        <family val="2"/>
      </rPr>
      <t>Limit.</t>
    </r>
  </si>
  <si>
    <r>
      <rPr>
        <b/>
        <sz val="9"/>
        <rFont val="Arial"/>
        <family val="2"/>
      </rPr>
      <t>Por Exportaciones de Petróleo Bloque 15 y Unificados</t>
    </r>
  </si>
  <si>
    <r>
      <rPr>
        <b/>
        <sz val="9"/>
        <rFont val="Arial"/>
        <family val="2"/>
      </rPr>
      <t xml:space="preserve">Por Exportaciones de Petróleo de Participación con Andes Petroleum Bloque Fanny 18 B -
</t>
    </r>
    <r>
      <rPr>
        <b/>
        <sz val="9"/>
        <rFont val="Arial"/>
        <family val="2"/>
      </rPr>
      <t>Tarapoa</t>
    </r>
  </si>
  <si>
    <r>
      <rPr>
        <b/>
        <sz val="9"/>
        <rFont val="Arial"/>
        <family val="2"/>
      </rPr>
      <t>Por Regalías PETROAMAZONAS Bloque 15</t>
    </r>
  </si>
  <si>
    <r>
      <rPr>
        <b/>
        <sz val="9"/>
        <rFont val="Arial"/>
        <family val="2"/>
      </rPr>
      <t>Por Regalías PETROECUADOR Bloque 27</t>
    </r>
  </si>
  <si>
    <r>
      <rPr>
        <b/>
        <sz val="9"/>
        <rFont val="Arial"/>
        <family val="2"/>
      </rPr>
      <t>Por Exportaciones de Petróleo Bloque 27</t>
    </r>
  </si>
  <si>
    <r>
      <rPr>
        <b/>
        <sz val="9"/>
        <rFont val="Arial"/>
        <family val="2"/>
      </rPr>
      <t>Por la Explotación de Gas Natural</t>
    </r>
  </si>
  <si>
    <r>
      <rPr>
        <b/>
        <sz val="9"/>
        <rFont val="Arial"/>
        <family val="2"/>
      </rPr>
      <t xml:space="preserve">Por   Participaciones   de   Capital   de   los   Entes   Públicos   y   Privados   en   los   Ingresos
</t>
    </r>
    <r>
      <rPr>
        <b/>
        <sz val="9"/>
        <rFont val="Arial"/>
        <family val="2"/>
      </rPr>
      <t>Hidrocarburíferos</t>
    </r>
  </si>
  <si>
    <r>
      <rPr>
        <b/>
        <sz val="9"/>
        <rFont val="Arial"/>
        <family val="2"/>
      </rPr>
      <t xml:space="preserve">Por   Participaciones   para   Inversión   de   los   Entes   Públicos   y   Privados   en   Ingresos
</t>
    </r>
    <r>
      <rPr>
        <b/>
        <sz val="9"/>
        <rFont val="Arial"/>
        <family val="2"/>
      </rPr>
      <t>Preasignados</t>
    </r>
  </si>
  <si>
    <r>
      <rPr>
        <b/>
        <sz val="9"/>
        <rFont val="Arial"/>
        <family val="2"/>
      </rPr>
      <t>Asignación a Distribuir para Transferencias y Donaciones de Inversión</t>
    </r>
  </si>
  <si>
    <r>
      <rPr>
        <b/>
        <sz val="9"/>
        <rFont val="Arial"/>
        <family val="2"/>
      </rPr>
      <t>GASTOS DE CAPITAL</t>
    </r>
  </si>
  <si>
    <r>
      <rPr>
        <b/>
        <sz val="9"/>
        <rFont val="Arial"/>
        <family val="2"/>
      </rPr>
      <t>BIENES DE LARGA DURACIÓN</t>
    </r>
  </si>
  <si>
    <r>
      <rPr>
        <b/>
        <sz val="9"/>
        <rFont val="Arial"/>
        <family val="2"/>
      </rPr>
      <t>Bienes Muebles</t>
    </r>
  </si>
  <si>
    <r>
      <rPr>
        <b/>
        <sz val="9"/>
        <rFont val="Arial"/>
        <family val="2"/>
      </rPr>
      <t>Mobiliarios (de Larga Duración)</t>
    </r>
  </si>
  <si>
    <r>
      <rPr>
        <b/>
        <sz val="9"/>
        <rFont val="Arial"/>
        <family val="2"/>
      </rPr>
      <t>Maquinarias y Equipos (de Larga Duración)</t>
    </r>
  </si>
  <si>
    <r>
      <rPr>
        <b/>
        <sz val="9"/>
        <rFont val="Arial"/>
        <family val="2"/>
      </rPr>
      <t>Vehículos (de Larga Duración)</t>
    </r>
  </si>
  <si>
    <r>
      <rPr>
        <b/>
        <sz val="9"/>
        <rFont val="Arial"/>
        <family val="2"/>
      </rPr>
      <t>Herramientas (de Larga Duración)</t>
    </r>
  </si>
  <si>
    <r>
      <rPr>
        <b/>
        <sz val="9"/>
        <rFont val="Arial"/>
        <family val="2"/>
      </rPr>
      <t>Bienes Artísticos y Culturales</t>
    </r>
  </si>
  <si>
    <r>
      <rPr>
        <b/>
        <sz val="9"/>
        <rFont val="Arial"/>
        <family val="2"/>
      </rPr>
      <t>Bienes de Seguridad Nacional Estratégica</t>
    </r>
  </si>
  <si>
    <r>
      <rPr>
        <b/>
        <sz val="9"/>
        <rFont val="Arial"/>
        <family val="2"/>
      </rPr>
      <t>Equipo Médico</t>
    </r>
  </si>
  <si>
    <r>
      <rPr>
        <b/>
        <sz val="9"/>
        <rFont val="Arial"/>
        <family val="2"/>
      </rPr>
      <t>Instrumental Médico</t>
    </r>
  </si>
  <si>
    <r>
      <rPr>
        <b/>
        <sz val="9"/>
        <rFont val="Arial"/>
        <family val="2"/>
      </rPr>
      <t>Equipo Odontológico</t>
    </r>
  </si>
  <si>
    <r>
      <rPr>
        <b/>
        <sz val="9"/>
        <rFont val="Arial"/>
        <family val="2"/>
      </rPr>
      <t>Instrumental Odontológico</t>
    </r>
  </si>
  <si>
    <r>
      <rPr>
        <b/>
        <sz val="9"/>
        <rFont val="Arial"/>
        <family val="2"/>
      </rPr>
      <t xml:space="preserve">Equipo  e  Instrumental  Médico  y  Odontológico  de  Uso  Inmediato  para  la  Prestación  de
</t>
    </r>
    <r>
      <rPr>
        <b/>
        <sz val="9"/>
        <rFont val="Arial"/>
        <family val="2"/>
      </rPr>
      <t>Servicios de Salud</t>
    </r>
  </si>
  <si>
    <r>
      <rPr>
        <b/>
        <sz val="9"/>
        <rFont val="Arial"/>
        <family val="2"/>
      </rPr>
      <t>Bienes Inmuebles</t>
    </r>
  </si>
  <si>
    <r>
      <rPr>
        <b/>
        <sz val="9"/>
        <rFont val="Arial"/>
        <family val="2"/>
      </rPr>
      <t>Terrenos (Inmuebles)</t>
    </r>
  </si>
  <si>
    <r>
      <rPr>
        <b/>
        <sz val="9"/>
        <rFont val="Arial"/>
        <family val="2"/>
      </rPr>
      <t>Edificios, Locales y Residencias (Inmuebles)</t>
    </r>
  </si>
  <si>
    <r>
      <rPr>
        <b/>
        <sz val="9"/>
        <rFont val="Arial"/>
        <family val="2"/>
      </rPr>
      <t>Bienes prefabricados (Inmuebles)</t>
    </r>
  </si>
  <si>
    <r>
      <rPr>
        <b/>
        <sz val="9"/>
        <rFont val="Arial"/>
        <family val="2"/>
      </rPr>
      <t>Otros Bienes Inmuebles</t>
    </r>
  </si>
  <si>
    <r>
      <rPr>
        <b/>
        <sz val="9"/>
        <rFont val="Arial"/>
        <family val="2"/>
      </rPr>
      <t>Expropiaciones de Bienes</t>
    </r>
  </si>
  <si>
    <r>
      <rPr>
        <b/>
        <sz val="9"/>
        <rFont val="Arial"/>
        <family val="2"/>
      </rPr>
      <t>Terrenos (Expropiación)</t>
    </r>
  </si>
  <si>
    <r>
      <rPr>
        <b/>
        <sz val="9"/>
        <rFont val="Arial"/>
        <family val="2"/>
      </rPr>
      <t>Edificios, Locales y Residencias (Expropiación)</t>
    </r>
  </si>
  <si>
    <r>
      <rPr>
        <b/>
        <sz val="9"/>
        <rFont val="Arial"/>
        <family val="2"/>
      </rPr>
      <t>Otras Expropiaciones de Bienes</t>
    </r>
  </si>
  <si>
    <r>
      <rPr>
        <b/>
        <sz val="9"/>
        <rFont val="Arial"/>
        <family val="2"/>
      </rPr>
      <t>Intangibles</t>
    </r>
  </si>
  <si>
    <r>
      <rPr>
        <b/>
        <sz val="9"/>
        <rFont val="Arial"/>
        <family val="2"/>
      </rPr>
      <t>Patentes,  Derechos  de  Autor,  Marcas  Registradas,  Derecho  de  Llave  y  Explotación  de</t>
    </r>
  </si>
  <si>
    <r>
      <rPr>
        <b/>
        <sz val="9"/>
        <rFont val="Arial"/>
        <family val="2"/>
      </rPr>
      <t>Licencias Computacionales</t>
    </r>
  </si>
  <si>
    <r>
      <rPr>
        <b/>
        <sz val="9"/>
        <rFont val="Arial"/>
        <family val="2"/>
      </rPr>
      <t>Sistemas de Información</t>
    </r>
  </si>
  <si>
    <r>
      <rPr>
        <b/>
        <sz val="9"/>
        <rFont val="Arial"/>
        <family val="2"/>
      </rPr>
      <t>Páginas Web</t>
    </r>
  </si>
  <si>
    <r>
      <rPr>
        <b/>
        <sz val="9"/>
        <rFont val="Arial"/>
        <family val="2"/>
      </rPr>
      <t>Bosques</t>
    </r>
  </si>
  <si>
    <r>
      <rPr>
        <b/>
        <sz val="9"/>
        <rFont val="Arial"/>
        <family val="2"/>
      </rPr>
      <t>Otros Bienes Biológicos</t>
    </r>
  </si>
  <si>
    <r>
      <rPr>
        <b/>
        <sz val="9"/>
        <rFont val="Arial"/>
        <family val="2"/>
      </rPr>
      <t>Asignación a Distribuir para Bienes de Larga Duración</t>
    </r>
  </si>
  <si>
    <r>
      <rPr>
        <b/>
        <sz val="9"/>
        <rFont val="Arial"/>
        <family val="2"/>
      </rPr>
      <t>INVERSIONES FINANCIERAS</t>
    </r>
  </si>
  <si>
    <r>
      <rPr>
        <b/>
        <sz val="9"/>
        <rFont val="Arial"/>
        <family val="2"/>
      </rPr>
      <t>Inversiones en Títulos – Valores</t>
    </r>
  </si>
  <si>
    <r>
      <rPr>
        <b/>
        <sz val="9"/>
        <rFont val="Arial"/>
        <family val="2"/>
      </rPr>
      <t>Certificados del Tesoro Nacional</t>
    </r>
  </si>
  <si>
    <r>
      <rPr>
        <b/>
        <sz val="9"/>
        <rFont val="Arial"/>
        <family val="2"/>
      </rPr>
      <t>Bonos del Estado</t>
    </r>
  </si>
  <si>
    <r>
      <rPr>
        <b/>
        <sz val="9"/>
        <rFont val="Arial"/>
        <family val="2"/>
      </rPr>
      <t>Depósitos a Plazo</t>
    </r>
  </si>
  <si>
    <r>
      <rPr>
        <b/>
        <sz val="9"/>
        <rFont val="Arial"/>
        <family val="2"/>
      </rPr>
      <t>Compra de Acciones</t>
    </r>
  </si>
  <si>
    <r>
      <rPr>
        <b/>
        <sz val="9"/>
        <rFont val="Arial"/>
        <family val="2"/>
      </rPr>
      <t>Depósitos a Plazo en Moneda Extranjera</t>
    </r>
  </si>
  <si>
    <r>
      <rPr>
        <b/>
        <sz val="9"/>
        <rFont val="Arial"/>
        <family val="2"/>
      </rPr>
      <t>Participaciones de Capital</t>
    </r>
  </si>
  <si>
    <r>
      <rPr>
        <b/>
        <sz val="9"/>
        <rFont val="Arial"/>
        <family val="2"/>
      </rPr>
      <t>Participaciones Fiduciarias</t>
    </r>
  </si>
  <si>
    <r>
      <rPr>
        <b/>
        <sz val="9"/>
        <rFont val="Arial"/>
        <family val="2"/>
      </rPr>
      <t>Inversiones IESS</t>
    </r>
  </si>
  <si>
    <r>
      <rPr>
        <b/>
        <sz val="9"/>
        <rFont val="Arial"/>
        <family val="2"/>
      </rPr>
      <t>Otros Títulos</t>
    </r>
  </si>
  <si>
    <r>
      <rPr>
        <b/>
        <sz val="9"/>
        <rFont val="Arial"/>
        <family val="2"/>
      </rPr>
      <t>Otros Valores</t>
    </r>
  </si>
  <si>
    <r>
      <rPr>
        <b/>
        <sz val="9"/>
        <rFont val="Arial"/>
        <family val="2"/>
      </rPr>
      <t>Concesión de Préstamos</t>
    </r>
  </si>
  <si>
    <r>
      <rPr>
        <b/>
        <sz val="9"/>
        <rFont val="Arial"/>
        <family val="2"/>
      </rPr>
      <t>A Entidades del Gobierno Autónomo Descentralizado</t>
    </r>
  </si>
  <si>
    <r>
      <rPr>
        <b/>
        <sz val="9"/>
        <rFont val="Arial"/>
        <family val="2"/>
      </rPr>
      <t>Anticipos a Servidores Públicos</t>
    </r>
  </si>
  <si>
    <r>
      <rPr>
        <b/>
        <sz val="9"/>
        <rFont val="Arial"/>
        <family val="2"/>
      </rPr>
      <t>Anticipos a Contratistas</t>
    </r>
  </si>
  <si>
    <r>
      <rPr>
        <b/>
        <sz val="9"/>
        <rFont val="Arial"/>
        <family val="2"/>
      </rPr>
      <t>A Organismos Externos Partícipes del Fondo Ecuador - Venezuela para el Desarrollo</t>
    </r>
  </si>
  <si>
    <r>
      <rPr>
        <b/>
        <sz val="9"/>
        <rFont val="Arial"/>
        <family val="2"/>
      </rPr>
      <t>Inversiones en Títulos - Valores</t>
    </r>
  </si>
  <si>
    <r>
      <rPr>
        <b/>
        <sz val="9"/>
        <rFont val="Arial"/>
        <family val="2"/>
      </rPr>
      <t>Aportes para Futuras Capitalizaciones</t>
    </r>
  </si>
  <si>
    <r>
      <rPr>
        <b/>
        <sz val="9"/>
        <rFont val="Arial"/>
        <family val="2"/>
      </rPr>
      <t>Asignación a Distribuir para Inversiones Financieras</t>
    </r>
  </si>
  <si>
    <r>
      <rPr>
        <b/>
        <sz val="9"/>
        <rFont val="Arial"/>
        <family val="2"/>
      </rPr>
      <t>TRANSFERENCIAS Y DONACIONES DE CAPITAL</t>
    </r>
  </si>
  <si>
    <r>
      <rPr>
        <b/>
        <sz val="9"/>
        <rFont val="Arial"/>
        <family val="2"/>
      </rPr>
      <t>Transferencias de Capital al Sector Público</t>
    </r>
  </si>
  <si>
    <r>
      <rPr>
        <b/>
        <sz val="9"/>
        <rFont val="Arial"/>
        <family val="2"/>
      </rPr>
      <t>A Fondos y Cuentas Especiales</t>
    </r>
  </si>
  <si>
    <r>
      <rPr>
        <b/>
        <sz val="9"/>
        <rFont val="Arial"/>
        <family val="2"/>
      </rPr>
      <t>A Entidades de Educación Superior con Financiamiento Público</t>
    </r>
  </si>
  <si>
    <r>
      <rPr>
        <b/>
        <sz val="9"/>
        <rFont val="Arial"/>
        <family val="2"/>
      </rPr>
      <t>A Empresas Públicas con Financiamiento Público</t>
    </r>
  </si>
  <si>
    <r>
      <rPr>
        <b/>
        <sz val="9"/>
        <rFont val="Arial"/>
        <family val="2"/>
      </rPr>
      <t>Donaciones de Capital al Sector Privado Interno</t>
    </r>
  </si>
  <si>
    <r>
      <rPr>
        <b/>
        <sz val="9"/>
        <rFont val="Arial"/>
        <family val="2"/>
      </rPr>
      <t xml:space="preserve">Transferencias   a   Empresas   Petroleras   Privadas   por   aplicación   de   la   Disposición Transitoria Primera de la Ley Reformatoria a la Ley de Hidrocarburos y a la Ley de Régimen
</t>
    </r>
    <r>
      <rPr>
        <b/>
        <sz val="9"/>
        <rFont val="Arial"/>
        <family val="2"/>
      </rPr>
      <t>Tributario Interno</t>
    </r>
  </si>
  <si>
    <r>
      <rPr>
        <b/>
        <sz val="9"/>
        <rFont val="Arial"/>
        <family val="2"/>
      </rPr>
      <t>Por Exportación  de Hidrocarburos y Derivados</t>
    </r>
  </si>
  <si>
    <r>
      <rPr>
        <b/>
        <sz val="9"/>
        <rFont val="Arial"/>
        <family val="2"/>
      </rPr>
      <t>Por Aplicación del Fondo de Inversión Petrolera</t>
    </r>
  </si>
  <si>
    <r>
      <rPr>
        <b/>
        <sz val="9"/>
        <rFont val="Arial"/>
        <family val="2"/>
      </rPr>
      <t>Por Otras Participaciones y Aportes</t>
    </r>
  </si>
  <si>
    <r>
      <rPr>
        <b/>
        <sz val="9"/>
        <rFont val="Arial"/>
        <family val="2"/>
      </rPr>
      <t>Aportes    y    Participaciones    para    Capital    e    Inversión    a    Gobiernos    Autónomos Descentralizados y Regímenes Especiales</t>
    </r>
  </si>
  <si>
    <t>CENTRAL DE LA AMAZONIA</t>
  </si>
  <si>
    <t>SANTO DOMINGO</t>
  </si>
  <si>
    <t>ESTACIONES</t>
  </si>
  <si>
    <t>PALMA</t>
  </si>
  <si>
    <t>CAUCHO</t>
  </si>
  <si>
    <t>TRANSFERENCIA</t>
  </si>
  <si>
    <t>PROTECCIÓN VEGETAL</t>
  </si>
  <si>
    <t>PRODUCCIÓN</t>
  </si>
  <si>
    <t>Personal</t>
  </si>
  <si>
    <t xml:space="preserve">Informe de evaluación de plantas promisorias del banco de germoplasma </t>
  </si>
  <si>
    <t>P1. Materiales promisorios del banco de germoplasma evaluados en su rendimiento</t>
  </si>
  <si>
    <t>Mantenimiento agronómico (chapia, corona, fertilización, control fitosanitario y poda)</t>
  </si>
  <si>
    <t>Libro de campo</t>
  </si>
  <si>
    <t>Elaboración del Informe</t>
  </si>
  <si>
    <t>Informe Final</t>
  </si>
  <si>
    <t xml:space="preserve">P1. Evaluación de 8 clones de caucho (introducción 2004) </t>
  </si>
  <si>
    <t>P3. Protocolo de multiplicación clonal de Teca</t>
  </si>
  <si>
    <t>Libros de campo</t>
  </si>
  <si>
    <t>Cosecha y evaluación de rendimiento (mensual)</t>
  </si>
  <si>
    <t>Evaluación de fenología y densidad foliar (mensual)</t>
  </si>
  <si>
    <t>Mantenimiento agronómico (Control de malezas, fitosanitario, aplicación de estimulante)</t>
  </si>
  <si>
    <t xml:space="preserve">Evaluación de resistencia a Microcyclus ulei en ataque, esporulación y estromas de hoja (bimensual) </t>
  </si>
  <si>
    <t>Evaluación de circunferencia de tronco o fuste (anual)</t>
  </si>
  <si>
    <t>Mantenimiento agronómico (Control de malezas) (mensual)</t>
  </si>
  <si>
    <t>P3 A3</t>
  </si>
  <si>
    <t>Informe anual</t>
  </si>
  <si>
    <t>Informe - Libro de campo</t>
  </si>
  <si>
    <t>Mercedes Navarrete</t>
  </si>
  <si>
    <t>P4. Evaluación de hibridos interespecificos OxG en diferentes localidades</t>
  </si>
  <si>
    <t>P3. Siembra y evaluación de los ensayos de cruzamientos entre Teneras Guineensis INIAP con polen de diferentes origenes.</t>
  </si>
  <si>
    <t xml:space="preserve">Evaluación de hibridos interespecíficos OxG en localidad San Lorenzo - Empresa Energy Palma (bimensual) </t>
  </si>
  <si>
    <t xml:space="preserve">Evaluación de hibridos inter específicos OxG en localidad Bambú km. 28 vía Santo Domingo - Quinindé (cada 21 días) </t>
  </si>
  <si>
    <t>Toma de datos de campo y analisis físico de aceite (cada 15 dias)</t>
  </si>
  <si>
    <t>Evaluación de datos vegetativos (semestral)</t>
  </si>
  <si>
    <t>Producción de semillas germinadas de palma de aceite</t>
  </si>
  <si>
    <t>P1. Producción de Materiales de propagación de Palma de Aceite Hibrido INIAP Tenera</t>
  </si>
  <si>
    <t>Producción de plantas de previvero - 3 meses</t>
  </si>
  <si>
    <t>Producción de plantas de vivero - 6 meses</t>
  </si>
  <si>
    <t>Producción de plantas de vivero - 10/12 meses</t>
  </si>
  <si>
    <t>P2. Producción de Materiales de propagación de Cacao tipo Nacional Fino de Aroma</t>
  </si>
  <si>
    <t>Producción de plantas de Cacao Injertas - 3 meses</t>
  </si>
  <si>
    <t xml:space="preserve">P3. Producción comercial, Investigación y remanentes </t>
  </si>
  <si>
    <t>P3 A4</t>
  </si>
  <si>
    <t>P3 A5</t>
  </si>
  <si>
    <t>Cosecha de fruta fresca de palma</t>
  </si>
  <si>
    <t>Cosecha de almendra de cacao</t>
  </si>
  <si>
    <t>Cosecha de cereza de café</t>
  </si>
  <si>
    <t>Cosecha de chipa de caucho</t>
  </si>
  <si>
    <t>Otros Ingresos</t>
  </si>
  <si>
    <t>P2. Evaluación de 32 poblaciones de olíferas colectadas en la Amazonía</t>
  </si>
  <si>
    <t>Total presupuesto</t>
  </si>
  <si>
    <t>Mantenimiento tractores</t>
  </si>
  <si>
    <t>Matriculación vehículos + Impuesto predial</t>
  </si>
  <si>
    <t>Extintores</t>
  </si>
  <si>
    <t>Prendas protección</t>
  </si>
  <si>
    <t>Luz</t>
  </si>
  <si>
    <t>Telefonia</t>
  </si>
  <si>
    <t>Correo</t>
  </si>
  <si>
    <t>Combustible vehículos</t>
  </si>
  <si>
    <t>Labores de producción (chapia, corona, llenado de fundas, trasplante, fertilización, deshierba)</t>
  </si>
  <si>
    <t>Labores de investigación (chapia, corona, llenado de fundas, trasplante, fertilización, deshierba)</t>
  </si>
  <si>
    <t>Cosecha</t>
  </si>
  <si>
    <t>Insumos producción</t>
  </si>
  <si>
    <t>Insumos investigación</t>
  </si>
  <si>
    <t>Mantenimiento equipos de laboratorio</t>
  </si>
  <si>
    <t>Reactivos laboratorio</t>
  </si>
  <si>
    <t>Mantenimiento de aires</t>
  </si>
  <si>
    <t>Materiales de oficina</t>
  </si>
  <si>
    <t>Impresión formularios</t>
  </si>
  <si>
    <t>Mantenimiento de sistema de riego</t>
  </si>
  <si>
    <t>Insumos para transferencia</t>
  </si>
  <si>
    <t>Viáticos producción</t>
  </si>
  <si>
    <t>Viáticos investigación</t>
  </si>
  <si>
    <t>Viáticos administración</t>
  </si>
  <si>
    <t>Mantenimiento de equipos informáticos</t>
  </si>
  <si>
    <t>Materiales de aseo</t>
  </si>
  <si>
    <t>Elisa Quiala Mendoza</t>
  </si>
  <si>
    <t>Víctor Cevallos</t>
  </si>
  <si>
    <t>Silvia Zambrano</t>
  </si>
  <si>
    <t>Digner Ortega</t>
  </si>
  <si>
    <t>Reporte de ventas</t>
  </si>
  <si>
    <t>Estación Experimental Santo Domingo</t>
  </si>
  <si>
    <t>RUBRO O ENFOQUE</t>
  </si>
  <si>
    <t>CATEGORIA</t>
  </si>
  <si>
    <t>AREA</t>
  </si>
  <si>
    <t>Telecomunicaciones</t>
  </si>
  <si>
    <t>INSTITUTO NACIONAL DE INVESTIGACIONES AGROPECUARIAS</t>
  </si>
  <si>
    <t>PROYECCIÓN DE INGRESOS</t>
  </si>
  <si>
    <t>No.</t>
  </si>
  <si>
    <t>CONCEPTO</t>
  </si>
  <si>
    <t>PROYECTADO</t>
  </si>
  <si>
    <t>TOTAL</t>
  </si>
  <si>
    <t xml:space="preserve">OBJETIVOS </t>
  </si>
  <si>
    <t>META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</si>
  <si>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</si>
  <si>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</si>
  <si>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</si>
  <si>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</si>
  <si>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</si>
  <si>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</si>
  <si>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</si>
  <si>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</si>
  <si>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</si>
  <si>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</si>
  <si>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</si>
  <si>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</si>
  <si>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 -</t>
  </si>
  <si>
    <t>Santo Domingo</t>
  </si>
  <si>
    <t>Semillas Germinadas</t>
  </si>
  <si>
    <t>Plantas de Previvero 3 meses</t>
  </si>
  <si>
    <t xml:space="preserve">Plantas de Vivero 6 meses </t>
  </si>
  <si>
    <t>Plantas de Vivero 10-12 meses</t>
  </si>
  <si>
    <t>Plantas de Cacao injertadas 3 meses</t>
  </si>
  <si>
    <t>Latex Caucho</t>
  </si>
  <si>
    <t>Fruta Fresca 1//</t>
  </si>
  <si>
    <t>Café</t>
  </si>
  <si>
    <t>Almendra de Cacao</t>
  </si>
  <si>
    <t>TOTALES</t>
  </si>
  <si>
    <t>ADMINISTRACIÓN</t>
  </si>
  <si>
    <t xml:space="preserve">Volquetas (mantenimiento </t>
  </si>
  <si>
    <t>Volquetas ( repuestos)</t>
  </si>
  <si>
    <t>Vehículos (mantenimiento )</t>
  </si>
  <si>
    <t>Llantas Maquinarias Tractores</t>
  </si>
  <si>
    <t xml:space="preserve"> baterias/mantenimiento vehiculo</t>
  </si>
  <si>
    <t>Mantenimiento de vehiculos (arreglos eléctricos)</t>
  </si>
  <si>
    <t>Mantenimiento de  Maquinaria Tractores (arreglos eléctricos)</t>
  </si>
  <si>
    <t>Arreglo de llantas Vehiculos Sr. Quevedo</t>
  </si>
  <si>
    <t>Arreglo de llantas  Maquinarias Sr. Quevedo</t>
  </si>
  <si>
    <t>Vehículos Terrestres (Mantenimiento y Reparaciones)</t>
  </si>
  <si>
    <t>Combustible maquinaria Investigación</t>
  </si>
  <si>
    <t xml:space="preserve">Combustible maquinaria Producción </t>
  </si>
  <si>
    <t xml:space="preserve"> Maquinarias Y Equipos Instalación Mantenimiento y repración (cuartos fríos Producción)</t>
  </si>
  <si>
    <t>Herramientas (malayos,)</t>
  </si>
  <si>
    <t>Tubos</t>
  </si>
  <si>
    <t>P1.  Cursos de Capacitacióbn</t>
  </si>
  <si>
    <t>Manejo integrado en el cultivo de cacao</t>
  </si>
  <si>
    <t>Manejo integrado en el cultivo de plátano</t>
  </si>
  <si>
    <t xml:space="preserve">Manejo integrado en el cultivo de maíz </t>
  </si>
  <si>
    <t>P3. Parcelas de validación, difusión y aprendizaje</t>
  </si>
  <si>
    <t>Parcelas de validación, difusión y aprendizaje en el cultivo de café robusta y arábigo</t>
  </si>
  <si>
    <t>INVESTIGACION</t>
  </si>
  <si>
    <t>Remarcado de panel y equipamiento de arboles de caucho</t>
  </si>
  <si>
    <t>Feria Tecnológica</t>
  </si>
  <si>
    <t>Servicios de bordado en logos institucionales en uniforme de código de trabajo</t>
  </si>
  <si>
    <t>Impresión de identificadores de parcelas demostrativas</t>
  </si>
  <si>
    <t>Instalación,Mantenimiento y reparación de infraestructura</t>
  </si>
  <si>
    <t xml:space="preserve"> Instalación,Mantenimiento y reparación de edificios locales y mobiliario</t>
  </si>
  <si>
    <t>Prendas de Protección y uniformes</t>
  </si>
  <si>
    <t>Informe  anual de evaluación de las 32 poblaciones de plantas oliferas colectadas en la Amazonía</t>
  </si>
  <si>
    <t>Informe anual de los cruzamientos realizados</t>
  </si>
  <si>
    <t xml:space="preserve">Informe anual de la evaluación de e hibridos interespecificos OxG </t>
  </si>
  <si>
    <t>Informe de evaluación de Plantas Promisorias posibles mutantes</t>
  </si>
  <si>
    <t>Informe - libro de Ensayo de laboratorio</t>
  </si>
  <si>
    <t>Informe de evaluación del comportamiento de los clones</t>
  </si>
  <si>
    <t>Informe de evaluación de plantas clonales regenerada</t>
  </si>
  <si>
    <t>Boletín Técnico sobre la clonación de  teca</t>
  </si>
  <si>
    <t>Informe de promotores agrícolas capacitados</t>
  </si>
  <si>
    <t>Informe  de parcelas de validación, difusión y aprendizaje</t>
  </si>
  <si>
    <t>Mantenimiento y Reparación de Equipos y Sistemas Informáticos</t>
  </si>
  <si>
    <t>Combustibles y Lubricantes</t>
  </si>
  <si>
    <t>Repuestos y Accesorios</t>
  </si>
  <si>
    <t>Energía Eléctrica</t>
  </si>
  <si>
    <t>Servicio de Confección de Menaje de Hogar y/o Prendas de Protección</t>
  </si>
  <si>
    <t>Viáticos y Subsistencias en el Interior</t>
  </si>
  <si>
    <t>Gasto por adquisición de maquinarias y equipos, excepto de equipos informáticos.</t>
  </si>
  <si>
    <t>Suministros para Actividades Agropecuarias, Pesca y Caza</t>
  </si>
  <si>
    <t>Insumos, Materiales, Suministros y Bienes para Investigación</t>
  </si>
  <si>
    <t>Equipos, Sistemas y Paquetes Informáticos</t>
  </si>
  <si>
    <t>Partes y Repuestos</t>
  </si>
  <si>
    <t>Gasto por adquisición de mobiliario.</t>
  </si>
  <si>
    <t>BRAULIO LAHUATHE</t>
  </si>
  <si>
    <t>Enero,2019 - Diciembre,2019</t>
  </si>
  <si>
    <t>POA ESTACIÓN EXPERIMENTAL SANTO DOMINGO</t>
  </si>
  <si>
    <t>Plan Operativo Anual 2019</t>
  </si>
  <si>
    <t>P4. Propuesta de investigación Rubro vainilla</t>
  </si>
  <si>
    <t>Presentación de propuesta</t>
  </si>
  <si>
    <t>Acta comité técnico</t>
  </si>
  <si>
    <t>Propuesta de Investigación</t>
  </si>
  <si>
    <t>Toma de datos de campo (cada 15 dias)</t>
  </si>
  <si>
    <t xml:space="preserve">Mantenimiento agronómico </t>
  </si>
  <si>
    <t>Acta de comité técnico</t>
  </si>
  <si>
    <t xml:space="preserve">P2. Evaluación de 6 clones de caucho (introducción 2007) </t>
  </si>
  <si>
    <t>TALENTO HUMANO</t>
  </si>
  <si>
    <t>Material POP</t>
  </si>
  <si>
    <t>Pasaje al Interior</t>
  </si>
  <si>
    <t>PROTECCION VEGETAL</t>
  </si>
  <si>
    <t>Matriculación vehicular</t>
  </si>
  <si>
    <t>Servicio de correo</t>
  </si>
  <si>
    <t>Análisis de laboratorio</t>
  </si>
  <si>
    <t>Tapizado de sillas de auditorio</t>
  </si>
  <si>
    <t>Sofá de producción</t>
  </si>
  <si>
    <t>Prendas de Protección</t>
  </si>
  <si>
    <t xml:space="preserve">insumos, Materiales y Suministros para la Construcción, Electricidad, Plomería, Carpintería, Señalización Vial, Navegación y Contra Incendios </t>
  </si>
  <si>
    <t xml:space="preserve">Aislado y reactivación de hongos entomopatógenos  </t>
  </si>
  <si>
    <t>Desarrollo de formulas de peletización con diferentes sustratos a nivel de laboratorio</t>
  </si>
  <si>
    <t>David Hidalgo</t>
  </si>
  <si>
    <t>P1. Controlar la marchitez del cultivo de maracuyá utilizando Trichoderma sp.</t>
  </si>
  <si>
    <t xml:space="preserve">Colecta, aislamiento e identificación de cepas patogénicas de Fusarium sp. de plantas maracuyá.  </t>
  </si>
  <si>
    <t>Colecta, aislamiento e identificación de cepas de Trichoderma sp.</t>
  </si>
  <si>
    <t>P2.  Conservar y mantener la colección de hongos entomopatogenos</t>
  </si>
  <si>
    <t>P3. Criar especies plaga Galleria mallonella y Sitotroga cerealella como sustrato para bioensayos y produccion de parasitoides y predatores</t>
  </si>
  <si>
    <t>Validación de técnicas de cría de Galleria mallonella y Sitotroga cerealella</t>
  </si>
  <si>
    <t>Informe</t>
  </si>
  <si>
    <t>P4. Evaluación de los efectos de mutagénisis en palma aceitera</t>
  </si>
  <si>
    <t>Certificar mediante técnicas histológicas y microscopía la embriogénesis somática desarrollada en el híbrido INIAP Tenera de palma aceitera</t>
  </si>
  <si>
    <t>P5.  Obtención de plantas madres clonadas - Fase vivero</t>
  </si>
  <si>
    <t>Producto 5</t>
  </si>
  <si>
    <t>P5 A1</t>
  </si>
  <si>
    <t>P5 A2</t>
  </si>
  <si>
    <t>Certificar mediante marcadores moleculares la fidelidad genética del material clonado</t>
  </si>
  <si>
    <t>Aprobación del Protocolo</t>
  </si>
  <si>
    <t>Protocolo aprobado por comité técnico</t>
  </si>
  <si>
    <t>Parcelas de validación, difusión y aprendizaje en el cultivo de cacao</t>
  </si>
  <si>
    <t>31/11/2019</t>
  </si>
  <si>
    <t>suma</t>
  </si>
  <si>
    <t>otros</t>
  </si>
  <si>
    <t>PROGRAMACIÓN 2019</t>
  </si>
  <si>
    <t>Presentación de protocolo de dos ensayos OxG</t>
  </si>
  <si>
    <t>Validación de técnicas de cría de Trichogramma sp.</t>
  </si>
  <si>
    <t>Regenerar y aclimatar plantas posibles mutantes a partir de embriones somáticos   del híbrido INIAP Tenera de palma aceitera</t>
  </si>
  <si>
    <t>Regenerar y aclimatar plantas obtenidas a partir de embriones somáticos desarrolladas a partir de inflorescencias  masculinas inmaduras</t>
  </si>
  <si>
    <t>Recarga de Extintores</t>
  </si>
  <si>
    <t>Elaboración de credenciales</t>
  </si>
  <si>
    <t>Rótulos para parcelas de campo</t>
  </si>
  <si>
    <t>Labores y chapias en lotes de palma aceitera</t>
  </si>
  <si>
    <t>Labores y chapias en lotes de caucho</t>
  </si>
  <si>
    <t>Labores y chapias en lotes de café</t>
  </si>
  <si>
    <t>Cosecha de palma y labores de chapia y fertilizacion en plantaciones de Palma y cacao</t>
  </si>
  <si>
    <t>Mantenimiento impresora, Guadañas, Maquinarias agrícolas (motoguadañas, carretones, tractores)</t>
  </si>
  <si>
    <t>Mantenimiento impresoras Xerox</t>
  </si>
  <si>
    <t>Mantenimiento de los cuartos climatizados y área de riego</t>
  </si>
  <si>
    <t>Mantenimiento equipos de laboratorios (stufa, soxlhet)</t>
  </si>
  <si>
    <t>Mantenimiento equipo de laboratorio (microscopios, autoclaves, estufas)</t>
  </si>
  <si>
    <t>Mantenimiento y Reparación de la flota vehicular de la estación</t>
  </si>
  <si>
    <t>Mantenimiento del sistema decisión SITAC- contable</t>
  </si>
  <si>
    <t>Mantenimiento biométricos</t>
  </si>
  <si>
    <t>Actualización de software</t>
  </si>
  <si>
    <t>Materiales de Oficina (toner, papel bond, esferos, archivadores, otros)</t>
  </si>
  <si>
    <t>Materiales de Aseo ( detergentes, cloro, papel jumbo, ambientales, insecticida, otros)</t>
  </si>
  <si>
    <t>Materiales de Aseo ( detergentes, cloro, papel jumbo, franelas, ambientales, otros)</t>
  </si>
  <si>
    <t>Materiales de Aseo ( cloro, papel jumbo, detergente, desinfectantes, otros</t>
  </si>
  <si>
    <t>Herramientas (malayos, tubos)</t>
  </si>
  <si>
    <t>Herramientas (malayos)</t>
  </si>
  <si>
    <t>Herramientas (limas, malayos, otros)</t>
  </si>
  <si>
    <t>Herramientas  (limas, malayos, otros)</t>
  </si>
  <si>
    <t>Material eléctrico y de plomería</t>
  </si>
  <si>
    <t xml:space="preserve">Adecuacion casa de huesped y Baños </t>
  </si>
  <si>
    <t>Formatos pre-impresos</t>
  </si>
  <si>
    <t>Wellintong Ganchozo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</si>
</sst>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(* #,##0.00_);_(* \(#,##0.00\);_(* &quot;-&quot;??_);_(@_)"/>
    <numFmt numFmtId="165" formatCode="&quot;$&quot;\ #,##0.00"/>
    <numFmt numFmtId="166" formatCode="dd/mm/yyyy;@"/>
    <numFmt numFmtId="167" formatCode="_-* #,##0.0000\ _€_-;\-* #,##0.0000\ _€_-;_-* &quot;-&quot;??\ _€_-;_-@_-"/>
    <numFmt numFmtId="168" formatCode="00"/>
    <numFmt numFmtId="169" formatCode="_(* #,##0_);_(* \(#,##0\);_(* &quot;-&quot;??_);_(@_)"/>
  </numFmts>
  <fonts count="24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Lohit Hind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Arial"/>
      <family val="2"/>
    </font>
    <font>
      <sz val="10"/>
      <color theme="0"/>
      <name val="Times New Roman"/>
      <family val="1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99"/>
      <name val="Calibri"/>
      <family val="2"/>
      <scheme val="minor"/>
    </font>
    <font>
      <b/>
      <i/>
      <sz val="12"/>
      <color rgb="FF0066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EBEBE"/>
      </patternFill>
    </fill>
    <fill>
      <patternFill patternType="solid">
        <fgColor rgb="FFDCE6F0"/>
      </patternFill>
    </fill>
    <fill>
      <patternFill patternType="solid">
        <fgColor rgb="FFFCE9D9"/>
      </patternFill>
    </fill>
    <fill>
      <patternFill patternType="solid">
        <fgColor rgb="FFEDEBE0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2">
    <xf numFmtId="0" fontId="0" fillId="0" borderId="0"/>
    <xf numFmtId="0" fontId="6" fillId="0" borderId="1" applyBorder="0">
      <alignment horizontal="center"/>
    </xf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0" fontId="8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</cellStyleXfs>
  <cellXfs count="199">
    <xf numFmtId="0" fontId="0" fillId="0" borderId="0" xfId="0"/>
    <xf numFmtId="0" fontId="9" fillId="2" borderId="0" xfId="0" applyFont="1" applyFill="1" applyAlignment="1">
      <alignment vertical="center"/>
    </xf>
    <xf numFmtId="0" fontId="9" fillId="2" borderId="0" xfId="0" applyFont="1" applyFill="1" applyAlignment="1"/>
    <xf numFmtId="0" fontId="9" fillId="2" borderId="0" xfId="0" applyFont="1" applyFill="1" applyAlignment="1">
      <alignment wrapText="1"/>
    </xf>
    <xf numFmtId="49" fontId="10" fillId="4" borderId="0" xfId="0" applyNumberFormat="1" applyFont="1" applyFill="1" applyBorder="1" applyAlignment="1">
      <alignment vertical="center"/>
    </xf>
    <xf numFmtId="49" fontId="10" fillId="4" borderId="0" xfId="0" applyNumberFormat="1" applyFont="1" applyFill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12" fillId="0" borderId="0" xfId="0" applyFont="1" applyFill="1"/>
    <xf numFmtId="49" fontId="10" fillId="8" borderId="0" xfId="0" applyNumberFormat="1" applyFont="1" applyFill="1" applyBorder="1" applyAlignment="1">
      <alignment vertical="center" wrapText="1"/>
    </xf>
    <xf numFmtId="0" fontId="9" fillId="2" borderId="2" xfId="6" applyFont="1" applyFill="1" applyBorder="1" applyAlignment="1">
      <alignment vertical="center" wrapText="1"/>
    </xf>
    <xf numFmtId="0" fontId="10" fillId="0" borderId="0" xfId="6" applyFont="1"/>
    <xf numFmtId="0" fontId="7" fillId="0" borderId="0" xfId="6"/>
    <xf numFmtId="0" fontId="7" fillId="0" borderId="2" xfId="6" applyFill="1" applyBorder="1" applyAlignment="1">
      <alignment horizontal="center" vertical="center"/>
    </xf>
    <xf numFmtId="0" fontId="12" fillId="0" borderId="2" xfId="6" applyFont="1" applyFill="1" applyBorder="1" applyAlignment="1">
      <alignment vertical="center" wrapText="1"/>
    </xf>
    <xf numFmtId="0" fontId="12" fillId="9" borderId="2" xfId="6" applyFont="1" applyFill="1" applyBorder="1" applyAlignment="1">
      <alignment vertical="center" wrapText="1"/>
    </xf>
    <xf numFmtId="164" fontId="6" fillId="0" borderId="2" xfId="3" applyFont="1" applyFill="1" applyBorder="1"/>
    <xf numFmtId="164" fontId="6" fillId="0" borderId="0" xfId="3" applyFont="1" applyFill="1"/>
    <xf numFmtId="0" fontId="7" fillId="0" borderId="0" xfId="6" applyFill="1"/>
    <xf numFmtId="167" fontId="7" fillId="0" borderId="0" xfId="6" applyNumberFormat="1" applyFill="1"/>
    <xf numFmtId="0" fontId="7" fillId="0" borderId="0" xfId="6" applyAlignment="1">
      <alignment vertical="center"/>
    </xf>
    <xf numFmtId="0" fontId="7" fillId="9" borderId="2" xfId="6" applyFill="1" applyBorder="1" applyAlignment="1">
      <alignment vertical="center" wrapText="1"/>
    </xf>
    <xf numFmtId="0" fontId="2" fillId="10" borderId="10" xfId="8" applyFont="1" applyFill="1" applyBorder="1" applyAlignment="1">
      <alignment vertical="center" wrapText="1"/>
    </xf>
    <xf numFmtId="0" fontId="2" fillId="10" borderId="11" xfId="8" applyFont="1" applyFill="1" applyBorder="1" applyAlignment="1">
      <alignment vertical="center" wrapText="1"/>
    </xf>
    <xf numFmtId="0" fontId="2" fillId="10" borderId="12" xfId="8" applyFont="1" applyFill="1" applyBorder="1" applyAlignment="1">
      <alignment vertical="center" wrapText="1"/>
    </xf>
    <xf numFmtId="0" fontId="2" fillId="10" borderId="13" xfId="8" applyFont="1" applyFill="1" applyBorder="1" applyAlignment="1">
      <alignment horizontal="center" vertical="center" wrapText="1"/>
    </xf>
    <xf numFmtId="0" fontId="8" fillId="0" borderId="0" xfId="8" applyFill="1" applyBorder="1" applyAlignment="1">
      <alignment horizontal="left" vertical="top"/>
    </xf>
    <xf numFmtId="1" fontId="13" fillId="0" borderId="14" xfId="8" applyNumberFormat="1" applyFont="1" applyFill="1" applyBorder="1" applyAlignment="1">
      <alignment vertical="top" shrinkToFit="1"/>
    </xf>
    <xf numFmtId="0" fontId="2" fillId="0" borderId="14" xfId="8" applyFont="1" applyFill="1" applyBorder="1" applyAlignment="1">
      <alignment horizontal="left" vertical="top" wrapText="1"/>
    </xf>
    <xf numFmtId="0" fontId="8" fillId="0" borderId="14" xfId="8" applyFill="1" applyBorder="1" applyAlignment="1">
      <alignment horizontal="left" vertical="top" wrapText="1"/>
    </xf>
    <xf numFmtId="1" fontId="13" fillId="11" borderId="14" xfId="8" applyNumberFormat="1" applyFont="1" applyFill="1" applyBorder="1" applyAlignment="1">
      <alignment vertical="top" shrinkToFit="1"/>
    </xf>
    <xf numFmtId="1" fontId="13" fillId="11" borderId="15" xfId="8" applyNumberFormat="1" applyFont="1" applyFill="1" applyBorder="1" applyAlignment="1">
      <alignment vertical="top" shrinkToFit="1"/>
    </xf>
    <xf numFmtId="1" fontId="13" fillId="11" borderId="16" xfId="8" applyNumberFormat="1" applyFont="1" applyFill="1" applyBorder="1" applyAlignment="1">
      <alignment vertical="top" shrinkToFit="1"/>
    </xf>
    <xf numFmtId="1" fontId="13" fillId="11" borderId="17" xfId="8" applyNumberFormat="1" applyFont="1" applyFill="1" applyBorder="1" applyAlignment="1">
      <alignment vertical="top" shrinkToFit="1"/>
    </xf>
    <xf numFmtId="1" fontId="13" fillId="12" borderId="14" xfId="8" applyNumberFormat="1" applyFont="1" applyFill="1" applyBorder="1" applyAlignment="1">
      <alignment vertical="top" shrinkToFit="1"/>
    </xf>
    <xf numFmtId="168" fontId="13" fillId="12" borderId="15" xfId="8" applyNumberFormat="1" applyFont="1" applyFill="1" applyBorder="1" applyAlignment="1">
      <alignment vertical="top" shrinkToFit="1"/>
    </xf>
    <xf numFmtId="168" fontId="13" fillId="12" borderId="17" xfId="8" applyNumberFormat="1" applyFont="1" applyFill="1" applyBorder="1" applyAlignment="1">
      <alignment vertical="top" shrinkToFit="1"/>
    </xf>
    <xf numFmtId="0" fontId="2" fillId="12" borderId="14" xfId="8" applyFont="1" applyFill="1" applyBorder="1" applyAlignment="1">
      <alignment horizontal="left" vertical="top" wrapText="1"/>
    </xf>
    <xf numFmtId="1" fontId="13" fillId="13" borderId="15" xfId="8" applyNumberFormat="1" applyFont="1" applyFill="1" applyBorder="1" applyAlignment="1">
      <alignment vertical="top" shrinkToFit="1"/>
    </xf>
    <xf numFmtId="1" fontId="13" fillId="13" borderId="16" xfId="8" applyNumberFormat="1" applyFont="1" applyFill="1" applyBorder="1" applyAlignment="1">
      <alignment vertical="top" shrinkToFit="1"/>
    </xf>
    <xf numFmtId="1" fontId="13" fillId="13" borderId="17" xfId="8" applyNumberFormat="1" applyFont="1" applyFill="1" applyBorder="1" applyAlignment="1">
      <alignment vertical="top" shrinkToFit="1"/>
    </xf>
    <xf numFmtId="0" fontId="2" fillId="13" borderId="14" xfId="8" applyFont="1" applyFill="1" applyBorder="1" applyAlignment="1">
      <alignment horizontal="left" vertical="top" wrapText="1"/>
    </xf>
    <xf numFmtId="0" fontId="2" fillId="11" borderId="14" xfId="8" applyFont="1" applyFill="1" applyBorder="1" applyAlignment="1">
      <alignment horizontal="left" vertical="top" wrapText="1"/>
    </xf>
    <xf numFmtId="168" fontId="13" fillId="0" borderId="14" xfId="8" quotePrefix="1" applyNumberFormat="1" applyFont="1" applyFill="1" applyBorder="1" applyAlignment="1">
      <alignment vertical="top" shrinkToFit="1"/>
    </xf>
    <xf numFmtId="168" fontId="13" fillId="12" borderId="15" xfId="8" quotePrefix="1" applyNumberFormat="1" applyFont="1" applyFill="1" applyBorder="1" applyAlignment="1">
      <alignment vertical="top" shrinkToFit="1"/>
    </xf>
    <xf numFmtId="1" fontId="13" fillId="12" borderId="15" xfId="8" applyNumberFormat="1" applyFont="1" applyFill="1" applyBorder="1" applyAlignment="1">
      <alignment vertical="top" shrinkToFit="1"/>
    </xf>
    <xf numFmtId="1" fontId="13" fillId="12" borderId="17" xfId="8" applyNumberFormat="1" applyFont="1" applyFill="1" applyBorder="1" applyAlignment="1">
      <alignment vertical="top" shrinkToFit="1"/>
    </xf>
    <xf numFmtId="0" fontId="8" fillId="12" borderId="14" xfId="8" applyFill="1" applyBorder="1" applyAlignment="1">
      <alignment vertical="center" wrapText="1"/>
    </xf>
    <xf numFmtId="0" fontId="8" fillId="12" borderId="14" xfId="8" applyFill="1" applyBorder="1" applyAlignment="1">
      <alignment horizontal="left" vertical="top" wrapText="1"/>
    </xf>
    <xf numFmtId="1" fontId="13" fillId="0" borderId="13" xfId="8" applyNumberFormat="1" applyFont="1" applyFill="1" applyBorder="1" applyAlignment="1">
      <alignment horizontal="left" vertical="top" shrinkToFit="1"/>
    </xf>
    <xf numFmtId="0" fontId="8" fillId="0" borderId="13" xfId="8" applyFill="1" applyBorder="1" applyAlignment="1">
      <alignment horizontal="left" vertical="top" wrapText="1"/>
    </xf>
    <xf numFmtId="0" fontId="2" fillId="0" borderId="15" xfId="8" applyFont="1" applyFill="1" applyBorder="1" applyAlignment="1">
      <alignment horizontal="left" vertical="top" wrapText="1"/>
    </xf>
    <xf numFmtId="0" fontId="0" fillId="0" borderId="2" xfId="0" applyBorder="1"/>
    <xf numFmtId="0" fontId="8" fillId="0" borderId="0" xfId="8" applyNumberFormat="1" applyFill="1" applyBorder="1" applyAlignment="1">
      <alignment horizontal="left" vertical="top"/>
    </xf>
    <xf numFmtId="0" fontId="7" fillId="14" borderId="0" xfId="6" applyFill="1"/>
    <xf numFmtId="164" fontId="6" fillId="14" borderId="0" xfId="3" applyFont="1" applyFill="1"/>
    <xf numFmtId="164" fontId="6" fillId="0" borderId="0" xfId="3" applyFont="1"/>
    <xf numFmtId="164" fontId="9" fillId="2" borderId="2" xfId="3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vertical="center"/>
    </xf>
    <xf numFmtId="0" fontId="14" fillId="0" borderId="0" xfId="8" applyFont="1" applyFill="1" applyBorder="1" applyAlignment="1">
      <alignment horizontal="left" vertical="top"/>
    </xf>
    <xf numFmtId="0" fontId="15" fillId="0" borderId="6" xfId="0" applyFont="1" applyFill="1" applyBorder="1"/>
    <xf numFmtId="0" fontId="15" fillId="0" borderId="7" xfId="6" applyFont="1" applyFill="1" applyBorder="1" applyAlignment="1">
      <alignment vertical="center" wrapText="1"/>
    </xf>
    <xf numFmtId="0" fontId="15" fillId="0" borderId="3" xfId="0" applyFont="1" applyFill="1" applyBorder="1"/>
    <xf numFmtId="0" fontId="7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7" fillId="15" borderId="4" xfId="0" applyFont="1" applyFill="1" applyBorder="1" applyAlignment="1">
      <alignment horizontal="center" vertical="center"/>
    </xf>
    <xf numFmtId="0" fontId="17" fillId="15" borderId="2" xfId="0" applyFont="1" applyFill="1" applyBorder="1" applyAlignment="1">
      <alignment horizontal="center" vertical="center"/>
    </xf>
    <xf numFmtId="43" fontId="17" fillId="15" borderId="2" xfId="4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2" xfId="2" applyFont="1" applyBorder="1" applyAlignment="1">
      <alignment horizontal="left" vertical="center" wrapText="1"/>
    </xf>
    <xf numFmtId="164" fontId="16" fillId="0" borderId="2" xfId="2" applyFont="1" applyBorder="1" applyAlignment="1">
      <alignment horizontal="left" vertical="center" wrapText="1"/>
    </xf>
    <xf numFmtId="164" fontId="16" fillId="0" borderId="0" xfId="0" applyNumberFormat="1" applyFont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164" fontId="19" fillId="16" borderId="2" xfId="2" applyFont="1" applyFill="1" applyBorder="1" applyAlignment="1">
      <alignment horizontal="left"/>
    </xf>
    <xf numFmtId="0" fontId="16" fillId="0" borderId="0" xfId="0" applyFont="1" applyAlignment="1">
      <alignment horizontal="left" vertical="center"/>
    </xf>
    <xf numFmtId="164" fontId="7" fillId="0" borderId="0" xfId="2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164" fontId="17" fillId="0" borderId="0" xfId="2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7" fillId="0" borderId="2" xfId="6" applyBorder="1"/>
    <xf numFmtId="164" fontId="6" fillId="0" borderId="2" xfId="3" applyFont="1" applyBorder="1"/>
    <xf numFmtId="164" fontId="6" fillId="0" borderId="2" xfId="3" applyFont="1" applyFill="1" applyBorder="1"/>
    <xf numFmtId="164" fontId="7" fillId="0" borderId="2" xfId="3" applyFont="1" applyFill="1" applyBorder="1"/>
    <xf numFmtId="0" fontId="7" fillId="0" borderId="2" xfId="6" applyFill="1" applyBorder="1"/>
    <xf numFmtId="164" fontId="18" fillId="0" borderId="2" xfId="3" applyFont="1" applyBorder="1"/>
    <xf numFmtId="0" fontId="7" fillId="0" borderId="2" xfId="6" applyFont="1" applyBorder="1"/>
    <xf numFmtId="164" fontId="7" fillId="0" borderId="2" xfId="3" applyFont="1" applyBorder="1"/>
    <xf numFmtId="0" fontId="7" fillId="0" borderId="2" xfId="6" applyFont="1" applyFill="1" applyBorder="1"/>
    <xf numFmtId="164" fontId="7" fillId="0" borderId="0" xfId="6" applyNumberFormat="1"/>
    <xf numFmtId="0" fontId="7" fillId="0" borderId="0" xfId="6" applyFont="1"/>
    <xf numFmtId="0" fontId="0" fillId="0" borderId="2" xfId="0" applyFill="1" applyBorder="1"/>
    <xf numFmtId="0" fontId="7" fillId="0" borderId="2" xfId="6" applyFont="1" applyFill="1" applyBorder="1" applyAlignment="1">
      <alignment wrapText="1"/>
    </xf>
    <xf numFmtId="164" fontId="7" fillId="0" borderId="0" xfId="6" applyNumberFormat="1" applyFill="1"/>
    <xf numFmtId="0" fontId="22" fillId="0" borderId="2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23" fillId="0" borderId="2" xfId="0" applyFont="1" applyBorder="1" applyAlignment="1">
      <alignment vertical="center"/>
    </xf>
    <xf numFmtId="0" fontId="22" fillId="0" borderId="2" xfId="0" applyFont="1" applyBorder="1" applyAlignment="1">
      <alignment vertical="center" wrapText="1"/>
    </xf>
    <xf numFmtId="0" fontId="7" fillId="0" borderId="0" xfId="6" applyFill="1" applyAlignment="1">
      <alignment vertical="center"/>
    </xf>
    <xf numFmtId="0" fontId="7" fillId="0" borderId="0" xfId="6" applyFont="1" applyFill="1"/>
    <xf numFmtId="0" fontId="16" fillId="0" borderId="0" xfId="6" applyFont="1" applyFill="1"/>
    <xf numFmtId="169" fontId="7" fillId="0" borderId="0" xfId="6" applyNumberFormat="1" applyFill="1"/>
    <xf numFmtId="164" fontId="9" fillId="2" borderId="0" xfId="2" applyFont="1" applyFill="1" applyAlignment="1"/>
    <xf numFmtId="164" fontId="9" fillId="2" borderId="0" xfId="2" applyFont="1" applyFill="1" applyAlignment="1">
      <alignment wrapText="1"/>
    </xf>
    <xf numFmtId="0" fontId="7" fillId="17" borderId="0" xfId="6" applyFill="1"/>
    <xf numFmtId="164" fontId="12" fillId="0" borderId="2" xfId="3" applyFont="1" applyFill="1" applyBorder="1" applyAlignment="1">
      <alignment vertical="center"/>
    </xf>
    <xf numFmtId="164" fontId="12" fillId="0" borderId="2" xfId="3" applyFont="1" applyFill="1" applyBorder="1" applyAlignment="1">
      <alignment horizontal="center"/>
    </xf>
    <xf numFmtId="164" fontId="6" fillId="0" borderId="2" xfId="3" applyFont="1" applyFill="1" applyBorder="1" applyAlignment="1">
      <alignment horizontal="center"/>
    </xf>
    <xf numFmtId="0" fontId="7" fillId="0" borderId="4" xfId="6" applyFill="1" applyBorder="1"/>
    <xf numFmtId="0" fontId="7" fillId="0" borderId="4" xfId="6" applyFont="1" applyFill="1" applyBorder="1"/>
    <xf numFmtId="0" fontId="0" fillId="0" borderId="5" xfId="0" applyFill="1" applyBorder="1"/>
    <xf numFmtId="0" fontId="23" fillId="0" borderId="6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10" fillId="0" borderId="0" xfId="0" applyFont="1" applyFill="1"/>
    <xf numFmtId="0" fontId="10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vertical="center"/>
    </xf>
    <xf numFmtId="10" fontId="11" fillId="6" borderId="2" xfId="0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164" fontId="11" fillId="6" borderId="2" xfId="2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textRotation="90"/>
    </xf>
    <xf numFmtId="0" fontId="11" fillId="5" borderId="2" xfId="0" applyFont="1" applyFill="1" applyBorder="1" applyAlignment="1">
      <alignment vertical="center"/>
    </xf>
    <xf numFmtId="10" fontId="11" fillId="5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164" fontId="11" fillId="5" borderId="2" xfId="2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textRotation="90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10" fontId="10" fillId="3" borderId="2" xfId="21" applyNumberFormat="1" applyFont="1" applyFill="1" applyBorder="1" applyAlignment="1">
      <alignment horizontal="center" vertical="center"/>
    </xf>
    <xf numFmtId="166" fontId="10" fillId="3" borderId="2" xfId="0" applyNumberFormat="1" applyFont="1" applyFill="1" applyBorder="1" applyAlignment="1">
      <alignment horizontal="center" vertical="center"/>
    </xf>
    <xf numFmtId="164" fontId="10" fillId="3" borderId="2" xfId="2" applyFont="1" applyFill="1" applyBorder="1" applyAlignment="1">
      <alignment horizontal="center" vertical="center"/>
    </xf>
    <xf numFmtId="9" fontId="10" fillId="3" borderId="2" xfId="2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/>
    <xf numFmtId="0" fontId="0" fillId="4" borderId="0" xfId="0" applyFont="1" applyFill="1" applyBorder="1"/>
    <xf numFmtId="0" fontId="0" fillId="4" borderId="0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 vertical="center"/>
    </xf>
    <xf numFmtId="164" fontId="0" fillId="4" borderId="0" xfId="2" applyFont="1" applyFill="1" applyBorder="1"/>
    <xf numFmtId="49" fontId="0" fillId="4" borderId="0" xfId="0" applyNumberFormat="1" applyFont="1" applyFill="1" applyBorder="1"/>
    <xf numFmtId="165" fontId="0" fillId="4" borderId="0" xfId="0" applyNumberFormat="1" applyFont="1" applyFill="1" applyBorder="1" applyAlignment="1">
      <alignment horizontal="center"/>
    </xf>
    <xf numFmtId="165" fontId="0" fillId="4" borderId="0" xfId="0" applyNumberFormat="1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wrapText="1"/>
    </xf>
    <xf numFmtId="0" fontId="0" fillId="4" borderId="0" xfId="0" applyFont="1" applyFill="1" applyBorder="1" applyAlignment="1">
      <alignment horizontal="center" vertical="center" wrapText="1"/>
    </xf>
    <xf numFmtId="164" fontId="0" fillId="4" borderId="0" xfId="2" applyFont="1" applyFill="1" applyBorder="1" applyAlignment="1">
      <alignment horizontal="center"/>
    </xf>
    <xf numFmtId="0" fontId="0" fillId="4" borderId="0" xfId="0" applyFont="1" applyFill="1"/>
    <xf numFmtId="164" fontId="0" fillId="4" borderId="0" xfId="2" applyFont="1" applyFill="1" applyAlignment="1">
      <alignment horizontal="center"/>
    </xf>
    <xf numFmtId="0" fontId="0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/>
    </xf>
    <xf numFmtId="164" fontId="0" fillId="4" borderId="0" xfId="2" applyFont="1" applyFill="1"/>
    <xf numFmtId="0" fontId="0" fillId="0" borderId="0" xfId="0" applyFont="1" applyFill="1"/>
    <xf numFmtId="10" fontId="0" fillId="0" borderId="2" xfId="21" applyNumberFormat="1" applyFont="1" applyBorder="1" applyAlignment="1">
      <alignment horizontal="center" vertical="center"/>
    </xf>
    <xf numFmtId="166" fontId="0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2" xfId="2" applyFont="1" applyBorder="1" applyAlignment="1">
      <alignment horizontal="center" vertical="center"/>
    </xf>
    <xf numFmtId="9" fontId="0" fillId="7" borderId="2" xfId="21" applyFont="1" applyFill="1" applyBorder="1" applyAlignment="1">
      <alignment horizontal="center" vertical="center"/>
    </xf>
    <xf numFmtId="9" fontId="0" fillId="0" borderId="2" xfId="21" applyFont="1" applyFill="1" applyBorder="1" applyAlignment="1">
      <alignment horizontal="center" vertical="center"/>
    </xf>
    <xf numFmtId="9" fontId="0" fillId="0" borderId="2" xfId="21" applyFont="1" applyBorder="1" applyAlignment="1">
      <alignment horizontal="center" vertical="center"/>
    </xf>
    <xf numFmtId="0" fontId="0" fillId="0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9" fontId="0" fillId="4" borderId="2" xfId="2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164" fontId="0" fillId="0" borderId="2" xfId="2" applyFont="1" applyFill="1" applyBorder="1" applyAlignment="1">
      <alignment horizontal="center" vertical="center"/>
    </xf>
    <xf numFmtId="0" fontId="0" fillId="0" borderId="2" xfId="0" applyFont="1" applyBorder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wrapText="1"/>
    </xf>
    <xf numFmtId="164" fontId="0" fillId="0" borderId="0" xfId="2" applyFont="1"/>
    <xf numFmtId="9" fontId="0" fillId="0" borderId="0" xfId="0" applyNumberFormat="1" applyFont="1" applyAlignment="1">
      <alignment horizontal="center"/>
    </xf>
    <xf numFmtId="0" fontId="10" fillId="8" borderId="0" xfId="0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center" vertical="center"/>
    </xf>
    <xf numFmtId="17" fontId="9" fillId="2" borderId="2" xfId="0" applyNumberFormat="1" applyFont="1" applyFill="1" applyBorder="1" applyAlignment="1">
      <alignment horizontal="center" vertical="center" textRotation="90"/>
    </xf>
    <xf numFmtId="0" fontId="9" fillId="2" borderId="2" xfId="0" applyFont="1" applyFill="1" applyBorder="1" applyAlignment="1">
      <alignment horizontal="center" vertical="center" textRotation="90"/>
    </xf>
    <xf numFmtId="0" fontId="9" fillId="2" borderId="2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left" wrapText="1"/>
    </xf>
    <xf numFmtId="49" fontId="10" fillId="4" borderId="0" xfId="0" applyNumberFormat="1" applyFont="1" applyFill="1" applyBorder="1" applyAlignment="1">
      <alignment horizontal="left" vertical="center"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164" fontId="9" fillId="2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15" borderId="2" xfId="0" applyFont="1" applyFill="1" applyBorder="1" applyAlignment="1">
      <alignment horizontal="center" vertical="center"/>
    </xf>
    <xf numFmtId="0" fontId="17" fillId="15" borderId="6" xfId="0" applyFont="1" applyFill="1" applyBorder="1" applyAlignment="1">
      <alignment horizontal="left" vertical="center" wrapText="1"/>
    </xf>
    <xf numFmtId="0" fontId="17" fillId="15" borderId="3" xfId="0" applyFont="1" applyFill="1" applyBorder="1" applyAlignment="1">
      <alignment horizontal="left" vertical="center" wrapText="1"/>
    </xf>
    <xf numFmtId="0" fontId="17" fillId="15" borderId="4" xfId="0" applyFont="1" applyFill="1" applyBorder="1" applyAlignment="1">
      <alignment horizontal="center" vertical="center"/>
    </xf>
    <xf numFmtId="0" fontId="17" fillId="15" borderId="9" xfId="0" applyFont="1" applyFill="1" applyBorder="1" applyAlignment="1">
      <alignment horizontal="center" vertical="center"/>
    </xf>
    <xf numFmtId="0" fontId="17" fillId="15" borderId="5" xfId="0" applyFont="1" applyFill="1" applyBorder="1" applyAlignment="1">
      <alignment horizontal="center" vertical="center"/>
    </xf>
    <xf numFmtId="0" fontId="17" fillId="15" borderId="6" xfId="0" applyFont="1" applyFill="1" applyBorder="1" applyAlignment="1">
      <alignment horizontal="center" vertical="center"/>
    </xf>
    <xf numFmtId="0" fontId="17" fillId="15" borderId="3" xfId="0" applyFont="1" applyFill="1" applyBorder="1" applyAlignment="1">
      <alignment horizontal="center" vertical="center"/>
    </xf>
  </cellXfs>
  <cellStyles count="22">
    <cellStyle name="Estilo 1" xfId="1"/>
    <cellStyle name="Millares" xfId="2" builtinId="3"/>
    <cellStyle name="Millares 2" xfId="3"/>
    <cellStyle name="Millares 3" xfId="4"/>
    <cellStyle name="Normal" xfId="0" builtinId="0"/>
    <cellStyle name="Normal 10" xfId="5"/>
    <cellStyle name="Normal 2" xfId="6"/>
    <cellStyle name="Normal 2 2 2" xfId="7"/>
    <cellStyle name="Normal 3" xfId="8"/>
    <cellStyle name="Normal 3 2" xfId="9"/>
    <cellStyle name="Normal 3 3" xfId="10"/>
    <cellStyle name="Normal 32" xfId="11"/>
    <cellStyle name="Normal 37" xfId="12"/>
    <cellStyle name="Normal 41" xfId="13"/>
    <cellStyle name="Normal 45" xfId="14"/>
    <cellStyle name="Normal 49" xfId="15"/>
    <cellStyle name="Normal 53" xfId="16"/>
    <cellStyle name="Normal 57" xfId="17"/>
    <cellStyle name="Normal 61" xfId="18"/>
    <cellStyle name="Normal 65" xfId="19"/>
    <cellStyle name="Normal 73" xfId="20"/>
    <cellStyle name="Porcentaje" xfId="21" builtinId="5"/>
  </cellStyles>
  <dxfs count="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theme" Target="theme/theme1.xml"/><Relationship Id="rId5" Type="http://schemas.openxmlformats.org/officeDocument/2006/relationships/chartsheet" Target="chartsheets/sheet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Avance POA 2019</a:t>
            </a:r>
            <a:r>
              <a:rPr lang="es-EC" baseline="0"/>
              <a:t> EESD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'PRODUCTOS Y ACTIVIDADES'!$D$15</c:f>
              <c:strCache>
                <c:ptCount val="1"/>
                <c:pt idx="0">
                  <c:v>Planificado</c:v>
                </c:pt>
              </c:strCache>
            </c:strRef>
          </c:tx>
          <c:invertIfNegative val="0"/>
          <c:cat>
            <c:strRef>
              <c:f>('PRODUCTOS Y ACTIVIDADES'!$C$16,'PRODUCTOS Y ACTIVIDADES'!$C$17,'PRODUCTOS Y ACTIVIDADES'!$C$33,'PRODUCTOS Y ACTIVIDADES'!$C$49,'PRODUCTOS Y ACTIVIDADES'!$C$65,'PRODUCTOS Y ACTIVIDADES'!$C$74)</c:f>
              <c:strCache>
                <c:ptCount val="6"/>
                <c:pt idx="0">
                  <c:v>POA ESTACIÓN EXPERIMENTAL SANTO DOMINGO</c:v>
                </c:pt>
                <c:pt idx="1">
                  <c:v>PALMA</c:v>
                </c:pt>
                <c:pt idx="2">
                  <c:v>PROTECCIÓN VEGETAL</c:v>
                </c:pt>
                <c:pt idx="3">
                  <c:v>CAUCHO</c:v>
                </c:pt>
                <c:pt idx="4">
                  <c:v>TRANSFERENCIA</c:v>
                </c:pt>
                <c:pt idx="5">
                  <c:v>PRODUCCIÓN</c:v>
                </c:pt>
              </c:strCache>
            </c:strRef>
          </c:cat>
          <c:val>
            <c:numRef>
              <c:f>('PRODUCTOS Y ACTIVIDADES'!$D$16,'PRODUCTOS Y ACTIVIDADES'!$D$17,'PRODUCTOS Y ACTIVIDADES'!$D$33,'PRODUCTOS Y ACTIVIDADES'!$D$49,'PRODUCTOS Y ACTIVIDADES'!$D$65,'PRODUCTOS Y ACTIVIDADES'!$D$74)</c:f>
              <c:numCache>
                <c:formatCode>0.00%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1.0000000000000002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'PRODUCTOS Y ACTIVIDADES'!$E$15</c:f>
              <c:strCache>
                <c:ptCount val="1"/>
                <c:pt idx="0">
                  <c:v>Ejecución</c:v>
                </c:pt>
              </c:strCache>
            </c:strRef>
          </c:tx>
          <c:invertIfNegative val="0"/>
          <c:cat>
            <c:strRef>
              <c:f>('PRODUCTOS Y ACTIVIDADES'!$C$16,'PRODUCTOS Y ACTIVIDADES'!$C$17,'PRODUCTOS Y ACTIVIDADES'!$C$33,'PRODUCTOS Y ACTIVIDADES'!$C$49,'PRODUCTOS Y ACTIVIDADES'!$C$65,'PRODUCTOS Y ACTIVIDADES'!$C$74)</c:f>
              <c:strCache>
                <c:ptCount val="6"/>
                <c:pt idx="0">
                  <c:v>POA ESTACIÓN EXPERIMENTAL SANTO DOMINGO</c:v>
                </c:pt>
                <c:pt idx="1">
                  <c:v>PALMA</c:v>
                </c:pt>
                <c:pt idx="2">
                  <c:v>PROTECCIÓN VEGETAL</c:v>
                </c:pt>
                <c:pt idx="3">
                  <c:v>CAUCHO</c:v>
                </c:pt>
                <c:pt idx="4">
                  <c:v>TRANSFERENCIA</c:v>
                </c:pt>
                <c:pt idx="5">
                  <c:v>PRODUCCIÓN</c:v>
                </c:pt>
              </c:strCache>
            </c:strRef>
          </c:cat>
          <c:val>
            <c:numRef>
              <c:f>('PRODUCTOS Y ACTIVIDADES'!$E$16,'PRODUCTOS Y ACTIVIDADES'!$E$17,'PRODUCTOS Y ACTIVIDADES'!$E$33,'PRODUCTOS Y ACTIVIDADES'!$E$49,'PRODUCTOS Y ACTIVIDADES'!$E$65,'PRODUCTOS Y ACTIVIDADES'!$E$74)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27666816"/>
        <c:axId val="127672704"/>
      </c:barChart>
      <c:catAx>
        <c:axId val="127666816"/>
        <c:scaling>
          <c:orientation val="minMax"/>
        </c:scaling>
        <c:delete val="0"/>
        <c:axPos val="l"/>
        <c:majorTickMark val="none"/>
        <c:minorTickMark val="none"/>
        <c:tickLblPos val="nextTo"/>
        <c:crossAx val="127672704"/>
        <c:crosses val="autoZero"/>
        <c:auto val="1"/>
        <c:lblAlgn val="ctr"/>
        <c:lblOffset val="100"/>
        <c:noMultiLvlLbl val="0"/>
      </c:catAx>
      <c:valAx>
        <c:axId val="127672704"/>
        <c:scaling>
          <c:orientation val="minMax"/>
        </c:scaling>
        <c:delete val="1"/>
        <c:axPos val="b"/>
        <c:numFmt formatCode="0.00%" sourceLinked="1"/>
        <c:majorTickMark val="out"/>
        <c:minorTickMark val="none"/>
        <c:tickLblPos val="nextTo"/>
        <c:crossAx val="12766681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272256"/>
        <c:axId val="128273792"/>
      </c:barChart>
      <c:catAx>
        <c:axId val="12827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8273792"/>
        <c:crosses val="autoZero"/>
        <c:auto val="1"/>
        <c:lblAlgn val="ctr"/>
        <c:lblOffset val="100"/>
        <c:noMultiLvlLbl val="0"/>
      </c:catAx>
      <c:valAx>
        <c:axId val="12827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82722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499136"/>
        <c:axId val="129500672"/>
      </c:barChart>
      <c:catAx>
        <c:axId val="12949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9500672"/>
        <c:crosses val="autoZero"/>
        <c:auto val="1"/>
        <c:lblAlgn val="ctr"/>
        <c:lblOffset val="100"/>
        <c:noMultiLvlLbl val="0"/>
      </c:catAx>
      <c:valAx>
        <c:axId val="12950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94991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8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11906</xdr:rowOff>
    </xdr:from>
    <xdr:to>
      <xdr:col>25</xdr:col>
      <xdr:colOff>0</xdr:colOff>
      <xdr:row>11</xdr:row>
      <xdr:rowOff>190500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7275" cy="60579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579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104775</xdr:rowOff>
    </xdr:from>
    <xdr:to>
      <xdr:col>2</xdr:col>
      <xdr:colOff>2152650</xdr:colOff>
      <xdr:row>4</xdr:row>
      <xdr:rowOff>190500</xdr:rowOff>
    </xdr:to>
    <xdr:pic>
      <xdr:nvPicPr>
        <xdr:cNvPr id="15361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4775"/>
          <a:ext cx="20478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iap\AppData\Local\Temp\DISTRIBUCI&#211;N%20DE%20PRESUPUESTO%20EESD%2008-05-2018-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iap\AppData\Local\Temp\DISTRIBUCI&#211;N%20DE%20PRESUPUESTO%20EESD%2008-05-2018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ASIGNADO"/>
      <sheetName val="PRODUCTOS Y ACTIVIDADES"/>
      <sheetName val="PROGRAMACIÓN 2018"/>
      <sheetName val="Gráfico2"/>
      <sheetName val="Gráfico1"/>
      <sheetName val="PRESUPUESTO_GASTOS"/>
      <sheetName val="PRESUPUESTO_INGRESOS"/>
      <sheetName val="SUSTENTO_INGRESOS"/>
      <sheetName val="Clasificador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>
        <row r="5">
          <cell r="B5">
            <v>510101</v>
          </cell>
          <cell r="C5">
            <v>5</v>
          </cell>
          <cell r="D5">
            <v>1</v>
          </cell>
          <cell r="E5" t="str">
            <v>01</v>
          </cell>
          <cell r="F5" t="str">
            <v>01</v>
          </cell>
          <cell r="G5" t="str">
            <v>Sueldos</v>
          </cell>
        </row>
        <row r="6">
          <cell r="B6">
            <v>510102</v>
          </cell>
          <cell r="C6">
            <v>5</v>
          </cell>
          <cell r="D6">
            <v>1</v>
          </cell>
          <cell r="E6" t="str">
            <v>01</v>
          </cell>
          <cell r="F6" t="str">
            <v>02</v>
          </cell>
          <cell r="G6" t="str">
            <v>Salarios</v>
          </cell>
        </row>
        <row r="7">
          <cell r="B7">
            <v>510103</v>
          </cell>
          <cell r="C7">
            <v>5</v>
          </cell>
          <cell r="D7">
            <v>1</v>
          </cell>
          <cell r="E7" t="str">
            <v>01</v>
          </cell>
          <cell r="F7" t="str">
            <v>03</v>
          </cell>
          <cell r="G7" t="str">
            <v>Jornales</v>
          </cell>
        </row>
        <row r="8">
          <cell r="B8">
            <v>510105</v>
          </cell>
          <cell r="C8">
            <v>5</v>
          </cell>
          <cell r="D8">
            <v>1</v>
          </cell>
          <cell r="E8" t="str">
            <v>01</v>
          </cell>
          <cell r="F8" t="str">
            <v>05</v>
          </cell>
          <cell r="G8" t="str">
            <v>Remuneraciones Unificadas</v>
          </cell>
        </row>
        <row r="9">
          <cell r="B9">
            <v>510106</v>
          </cell>
          <cell r="C9">
            <v>5</v>
          </cell>
          <cell r="D9">
            <v>1</v>
          </cell>
          <cell r="E9" t="str">
            <v>01</v>
          </cell>
          <cell r="F9" t="str">
            <v>06</v>
          </cell>
          <cell r="G9" t="str">
            <v>Salarios Unificados</v>
          </cell>
        </row>
        <row r="10">
          <cell r="B10">
            <v>510107</v>
          </cell>
          <cell r="C10">
            <v>5</v>
          </cell>
          <cell r="D10">
            <v>1</v>
          </cell>
          <cell r="E10" t="str">
            <v>01</v>
          </cell>
          <cell r="F10" t="str">
            <v>07</v>
          </cell>
          <cell r="G10" t="str">
            <v>Haber Militar y Policial</v>
          </cell>
        </row>
        <row r="11">
          <cell r="B11">
            <v>510108</v>
          </cell>
          <cell r="C11">
            <v>5</v>
          </cell>
          <cell r="D11">
            <v>1</v>
          </cell>
          <cell r="E11" t="str">
            <v>01</v>
          </cell>
          <cell r="F11" t="str">
            <v>08</v>
          </cell>
          <cell r="G11" t="str">
            <v>Remuneración Mensual Unificada de Docentes del Magisterio y Docentes e Investigadores Universitarios</v>
          </cell>
        </row>
        <row r="12">
          <cell r="B12">
            <v>510109</v>
          </cell>
          <cell r="C12">
            <v>5</v>
          </cell>
          <cell r="D12">
            <v>1</v>
          </cell>
          <cell r="E12" t="str">
            <v>01</v>
          </cell>
          <cell r="F12" t="str">
            <v>09</v>
          </cell>
          <cell r="G12" t="str">
            <v>Remuneración Mensual Unificada para Pasantes</v>
          </cell>
        </row>
        <row r="13">
          <cell r="B13">
            <v>510110</v>
          </cell>
          <cell r="C13">
            <v>5</v>
          </cell>
          <cell r="D13">
            <v>1</v>
          </cell>
          <cell r="E13" t="str">
            <v>01</v>
          </cell>
          <cell r="F13" t="str">
            <v>10</v>
          </cell>
          <cell r="G13" t="str">
            <v>Remuneración Mensual Unificada en el Exterior</v>
          </cell>
        </row>
        <row r="14">
          <cell r="B14">
            <v>5102</v>
          </cell>
          <cell r="C14">
            <v>5</v>
          </cell>
          <cell r="D14">
            <v>1</v>
          </cell>
          <cell r="E14" t="str">
            <v>02</v>
          </cell>
          <cell r="F14">
            <v>0</v>
          </cell>
          <cell r="G14" t="str">
            <v>Remuneraciones Complementarias</v>
          </cell>
        </row>
        <row r="15">
          <cell r="B15">
            <v>510201</v>
          </cell>
          <cell r="C15">
            <v>5</v>
          </cell>
          <cell r="D15">
            <v>1</v>
          </cell>
          <cell r="E15" t="str">
            <v>02</v>
          </cell>
          <cell r="F15" t="str">
            <v>01</v>
          </cell>
          <cell r="G15" t="str">
            <v>Bonificación por Años de Servicio</v>
          </cell>
        </row>
        <row r="16">
          <cell r="B16">
            <v>510202</v>
          </cell>
          <cell r="C16">
            <v>5</v>
          </cell>
          <cell r="D16">
            <v>1</v>
          </cell>
          <cell r="E16" t="str">
            <v>02</v>
          </cell>
          <cell r="F16" t="str">
            <v>02</v>
          </cell>
          <cell r="G16" t="str">
            <v>Bonificación por Responsabilidad a Dignatarios Universitarios</v>
          </cell>
        </row>
        <row r="17">
          <cell r="B17">
            <v>510203</v>
          </cell>
          <cell r="C17">
            <v>5</v>
          </cell>
          <cell r="D17">
            <v>1</v>
          </cell>
          <cell r="E17" t="str">
            <v>02</v>
          </cell>
          <cell r="F17" t="str">
            <v>03</v>
          </cell>
          <cell r="G17" t="str">
            <v>Decimotercer Sueldo</v>
          </cell>
        </row>
        <row r="18">
          <cell r="B18">
            <v>510204</v>
          </cell>
          <cell r="C18">
            <v>5</v>
          </cell>
          <cell r="D18">
            <v>1</v>
          </cell>
          <cell r="E18" t="str">
            <v>02</v>
          </cell>
          <cell r="F18" t="str">
            <v>04</v>
          </cell>
          <cell r="G18" t="str">
            <v>Decimocuarto Sueldo</v>
          </cell>
        </row>
        <row r="19">
          <cell r="B19">
            <v>510205</v>
          </cell>
          <cell r="C19">
            <v>5</v>
          </cell>
          <cell r="D19">
            <v>1</v>
          </cell>
          <cell r="E19" t="str">
            <v>02</v>
          </cell>
          <cell r="F19" t="str">
            <v>05</v>
          </cell>
          <cell r="G19" t="str">
            <v>Decimoquinto Sueldo</v>
          </cell>
        </row>
        <row r="20">
          <cell r="B20">
            <v>510206</v>
          </cell>
          <cell r="C20">
            <v>5</v>
          </cell>
          <cell r="D20">
            <v>1</v>
          </cell>
          <cell r="E20" t="str">
            <v>02</v>
          </cell>
          <cell r="F20" t="str">
            <v>06</v>
          </cell>
          <cell r="G20" t="str">
            <v>Decimosexto Sueldo</v>
          </cell>
        </row>
        <row r="21">
          <cell r="B21">
            <v>510207</v>
          </cell>
          <cell r="C21">
            <v>5</v>
          </cell>
          <cell r="D21">
            <v>1</v>
          </cell>
          <cell r="E21" t="str">
            <v>02</v>
          </cell>
          <cell r="F21" t="str">
            <v>07</v>
          </cell>
          <cell r="G21" t="str">
            <v>Bonificación Complementaria</v>
          </cell>
        </row>
        <row r="22">
          <cell r="B22">
            <v>510208</v>
          </cell>
          <cell r="C22">
            <v>5</v>
          </cell>
          <cell r="D22">
            <v>1</v>
          </cell>
          <cell r="E22" t="str">
            <v>02</v>
          </cell>
          <cell r="F22" t="str">
            <v>08</v>
          </cell>
          <cell r="G22" t="str">
            <v>Bonificación por Títulos Académicos, Especializaciones y Capacitación Adicional</v>
          </cell>
        </row>
        <row r="23">
          <cell r="B23">
            <v>510209</v>
          </cell>
          <cell r="C23">
            <v>5</v>
          </cell>
          <cell r="D23">
            <v>1</v>
          </cell>
          <cell r="E23" t="str">
            <v>02</v>
          </cell>
          <cell r="F23" t="str">
            <v>09</v>
          </cell>
          <cell r="G23" t="str">
            <v>Gastos de Representación</v>
          </cell>
        </row>
        <row r="24">
          <cell r="B24">
            <v>510210</v>
          </cell>
          <cell r="C24">
            <v>5</v>
          </cell>
          <cell r="D24">
            <v>1</v>
          </cell>
          <cell r="E24" t="str">
            <v>02</v>
          </cell>
          <cell r="F24" t="str">
            <v>10</v>
          </cell>
          <cell r="G24" t="str">
            <v>Sobresueldos y Bonificaciones Adicionales</v>
          </cell>
        </row>
        <row r="25">
          <cell r="B25">
            <v>510211</v>
          </cell>
          <cell r="C25">
            <v>5</v>
          </cell>
          <cell r="D25">
            <v>1</v>
          </cell>
          <cell r="E25" t="str">
            <v>02</v>
          </cell>
          <cell r="F25" t="str">
            <v>11</v>
          </cell>
          <cell r="G25" t="str">
            <v>Estímulo Pecuniario</v>
          </cell>
        </row>
        <row r="26">
          <cell r="B26">
            <v>510212</v>
          </cell>
          <cell r="C26">
            <v>5</v>
          </cell>
          <cell r="D26">
            <v>1</v>
          </cell>
          <cell r="E26" t="str">
            <v>02</v>
          </cell>
          <cell r="F26" t="str">
            <v>12</v>
          </cell>
          <cell r="G26" t="str">
            <v>Bonificación de Aniversario</v>
          </cell>
        </row>
        <row r="27">
          <cell r="B27">
            <v>510213</v>
          </cell>
          <cell r="C27">
            <v>5</v>
          </cell>
          <cell r="D27">
            <v>1</v>
          </cell>
          <cell r="E27" t="str">
            <v>02</v>
          </cell>
          <cell r="F27" t="str">
            <v>13</v>
          </cell>
          <cell r="G27" t="str">
            <v>Aguinaldo Navideño</v>
          </cell>
        </row>
        <row r="28">
          <cell r="B28">
            <v>510214</v>
          </cell>
          <cell r="C28">
            <v>5</v>
          </cell>
          <cell r="D28">
            <v>1</v>
          </cell>
          <cell r="E28" t="str">
            <v>02</v>
          </cell>
          <cell r="F28" t="str">
            <v>14</v>
          </cell>
          <cell r="G28" t="str">
            <v>Porcentaje Funcional</v>
          </cell>
        </row>
        <row r="29">
          <cell r="B29">
            <v>510215</v>
          </cell>
          <cell r="C29">
            <v>5</v>
          </cell>
          <cell r="D29">
            <v>1</v>
          </cell>
          <cell r="E29" t="str">
            <v>02</v>
          </cell>
          <cell r="F29" t="str">
            <v>15</v>
          </cell>
          <cell r="G29" t="str">
            <v>Adicional sobre la Décima Categoría</v>
          </cell>
        </row>
        <row r="30">
          <cell r="B30">
            <v>510216</v>
          </cell>
          <cell r="C30">
            <v>5</v>
          </cell>
          <cell r="D30">
            <v>1</v>
          </cell>
          <cell r="E30" t="str">
            <v>02</v>
          </cell>
          <cell r="F30" t="str">
            <v>16</v>
          </cell>
          <cell r="G30" t="str">
            <v>Estímulo Económico Magisterio</v>
          </cell>
        </row>
        <row r="31">
          <cell r="B31">
            <v>510218</v>
          </cell>
          <cell r="C31">
            <v>5</v>
          </cell>
          <cell r="D31">
            <v>1</v>
          </cell>
          <cell r="E31" t="str">
            <v>02</v>
          </cell>
          <cell r="F31">
            <v>18</v>
          </cell>
          <cell r="G31" t="str">
            <v>Bonificación Mensual Galápagos</v>
          </cell>
        </row>
        <row r="32">
          <cell r="B32">
            <v>510220</v>
          </cell>
          <cell r="C32">
            <v>5</v>
          </cell>
          <cell r="D32">
            <v>1</v>
          </cell>
          <cell r="E32" t="str">
            <v>02</v>
          </cell>
          <cell r="F32">
            <v>20</v>
          </cell>
          <cell r="G32" t="str">
            <v>Bonificación Fronteriza</v>
          </cell>
        </row>
        <row r="33">
          <cell r="B33">
            <v>510223</v>
          </cell>
          <cell r="C33">
            <v>5</v>
          </cell>
          <cell r="D33">
            <v>1</v>
          </cell>
          <cell r="E33" t="str">
            <v>02</v>
          </cell>
          <cell r="F33">
            <v>23</v>
          </cell>
          <cell r="G33" t="str">
            <v>Bonificación por el Día del Médico</v>
          </cell>
        </row>
        <row r="34">
          <cell r="B34">
            <v>510224</v>
          </cell>
          <cell r="C34">
            <v>5</v>
          </cell>
          <cell r="D34">
            <v>1</v>
          </cell>
          <cell r="E34" t="str">
            <v>02</v>
          </cell>
          <cell r="F34">
            <v>24</v>
          </cell>
          <cell r="G34" t="str">
            <v>Bonificación por el Día Mundial de la Salud</v>
          </cell>
        </row>
        <row r="35">
          <cell r="B35">
            <v>510225</v>
          </cell>
          <cell r="C35">
            <v>5</v>
          </cell>
          <cell r="D35">
            <v>1</v>
          </cell>
          <cell r="E35" t="str">
            <v>02</v>
          </cell>
          <cell r="F35">
            <v>25</v>
          </cell>
          <cell r="G35" t="str">
            <v>Bonificación para los Profesionales de la Salud</v>
          </cell>
        </row>
        <row r="36">
          <cell r="B36">
            <v>510227</v>
          </cell>
          <cell r="C36">
            <v>5</v>
          </cell>
          <cell r="D36">
            <v>1</v>
          </cell>
          <cell r="E36" t="str">
            <v>02</v>
          </cell>
          <cell r="F36">
            <v>27</v>
          </cell>
          <cell r="G36" t="str">
            <v>Adicional Región Amazónica</v>
          </cell>
        </row>
        <row r="37">
          <cell r="B37">
            <v>510228</v>
          </cell>
          <cell r="C37">
            <v>5</v>
          </cell>
          <cell r="D37">
            <v>1</v>
          </cell>
          <cell r="E37" t="str">
            <v>02</v>
          </cell>
          <cell r="F37">
            <v>28</v>
          </cell>
          <cell r="G37" t="str">
            <v>Remuneración Suplementaria Galápagos</v>
          </cell>
        </row>
        <row r="38">
          <cell r="B38">
            <v>510229</v>
          </cell>
          <cell r="C38">
            <v>5</v>
          </cell>
          <cell r="D38">
            <v>1</v>
          </cell>
          <cell r="E38" t="str">
            <v>02</v>
          </cell>
          <cell r="F38">
            <v>29</v>
          </cell>
          <cell r="G38" t="str">
            <v>Actividad Extracurricular Galápagos</v>
          </cell>
        </row>
        <row r="39">
          <cell r="B39">
            <v>510230</v>
          </cell>
          <cell r="C39">
            <v>5</v>
          </cell>
          <cell r="D39">
            <v>1</v>
          </cell>
          <cell r="E39" t="str">
            <v>02</v>
          </cell>
          <cell r="F39">
            <v>30</v>
          </cell>
          <cell r="G39" t="str">
            <v>Bonificación por el Día del Maestro</v>
          </cell>
        </row>
        <row r="40">
          <cell r="B40">
            <v>510231</v>
          </cell>
          <cell r="C40">
            <v>5</v>
          </cell>
          <cell r="D40">
            <v>1</v>
          </cell>
          <cell r="E40" t="str">
            <v>02</v>
          </cell>
          <cell r="F40">
            <v>31</v>
          </cell>
          <cell r="G40" t="str">
            <v>Bonificación por el Día del Servidor Público</v>
          </cell>
        </row>
        <row r="41">
          <cell r="B41">
            <v>510232</v>
          </cell>
          <cell r="C41">
            <v>5</v>
          </cell>
          <cell r="D41">
            <v>1</v>
          </cell>
          <cell r="E41" t="str">
            <v>02</v>
          </cell>
          <cell r="F41">
            <v>32</v>
          </cell>
          <cell r="G41" t="str">
            <v>Bonificación para Educadores Comunitarios, Alfabetizadores</v>
          </cell>
        </row>
        <row r="42">
          <cell r="B42">
            <v>510233</v>
          </cell>
          <cell r="C42">
            <v>5</v>
          </cell>
          <cell r="D42">
            <v>1</v>
          </cell>
          <cell r="E42" t="str">
            <v>02</v>
          </cell>
          <cell r="F42">
            <v>33</v>
          </cell>
          <cell r="G42" t="str">
            <v>Bonificación para Profesionales Amparados o no por Leyes de Escalafón</v>
          </cell>
        </row>
        <row r="43">
          <cell r="B43">
            <v>510234</v>
          </cell>
          <cell r="C43">
            <v>5</v>
          </cell>
          <cell r="D43">
            <v>1</v>
          </cell>
          <cell r="E43" t="str">
            <v>02</v>
          </cell>
          <cell r="F43">
            <v>34</v>
          </cell>
          <cell r="G43" t="str">
            <v>Bonificación Adicional Galápagos Servidores de la LOSCCA</v>
          </cell>
        </row>
        <row r="44">
          <cell r="B44">
            <v>510235</v>
          </cell>
          <cell r="C44">
            <v>5</v>
          </cell>
          <cell r="D44">
            <v>1</v>
          </cell>
          <cell r="E44" t="str">
            <v>02</v>
          </cell>
          <cell r="F44">
            <v>35</v>
          </cell>
          <cell r="G44" t="str">
            <v>Remuneración Variable por Eficiencia</v>
          </cell>
        </row>
        <row r="45">
          <cell r="B45">
            <v>5103</v>
          </cell>
          <cell r="C45">
            <v>5</v>
          </cell>
          <cell r="D45">
            <v>1</v>
          </cell>
          <cell r="E45" t="str">
            <v>03</v>
          </cell>
          <cell r="F45">
            <v>0</v>
          </cell>
          <cell r="G45" t="str">
            <v>Remuneraciones Compensatorias</v>
          </cell>
        </row>
        <row r="46">
          <cell r="B46">
            <v>510301</v>
          </cell>
          <cell r="C46">
            <v>5</v>
          </cell>
          <cell r="D46">
            <v>1</v>
          </cell>
          <cell r="E46" t="str">
            <v>03</v>
          </cell>
          <cell r="F46" t="str">
            <v>01</v>
          </cell>
          <cell r="G46" t="str">
            <v>Gastos de Residencia</v>
          </cell>
        </row>
        <row r="47">
          <cell r="B47">
            <v>510302</v>
          </cell>
          <cell r="C47">
            <v>5</v>
          </cell>
          <cell r="D47">
            <v>1</v>
          </cell>
          <cell r="E47" t="str">
            <v>03</v>
          </cell>
          <cell r="F47" t="str">
            <v>02</v>
          </cell>
          <cell r="G47" t="str">
            <v>Bonificación Geográfica</v>
          </cell>
        </row>
        <row r="48">
          <cell r="B48">
            <v>510303</v>
          </cell>
          <cell r="C48">
            <v>5</v>
          </cell>
          <cell r="D48">
            <v>1</v>
          </cell>
          <cell r="E48" t="str">
            <v>03</v>
          </cell>
          <cell r="F48" t="str">
            <v>03</v>
          </cell>
          <cell r="G48" t="str">
            <v>Compensación por Costo de Vida</v>
          </cell>
        </row>
        <row r="49">
          <cell r="B49">
            <v>510304</v>
          </cell>
          <cell r="C49">
            <v>5</v>
          </cell>
          <cell r="D49">
            <v>1</v>
          </cell>
          <cell r="E49" t="str">
            <v>03</v>
          </cell>
          <cell r="F49" t="str">
            <v>04</v>
          </cell>
          <cell r="G49" t="str">
            <v>Compensación por Transporte</v>
          </cell>
        </row>
        <row r="50">
          <cell r="B50">
            <v>510305</v>
          </cell>
          <cell r="C50">
            <v>5</v>
          </cell>
          <cell r="D50">
            <v>1</v>
          </cell>
          <cell r="E50" t="str">
            <v>03</v>
          </cell>
          <cell r="F50" t="str">
            <v>05</v>
          </cell>
          <cell r="G50" t="str">
            <v>Compensación en el Exterior</v>
          </cell>
        </row>
        <row r="51">
          <cell r="B51">
            <v>510306</v>
          </cell>
          <cell r="C51">
            <v>5</v>
          </cell>
          <cell r="D51">
            <v>1</v>
          </cell>
          <cell r="E51" t="str">
            <v>03</v>
          </cell>
          <cell r="F51" t="str">
            <v>06</v>
          </cell>
          <cell r="G51" t="str">
            <v>Alimentación</v>
          </cell>
        </row>
        <row r="52">
          <cell r="B52">
            <v>510307</v>
          </cell>
          <cell r="C52">
            <v>5</v>
          </cell>
          <cell r="D52">
            <v>1</v>
          </cell>
          <cell r="E52" t="str">
            <v>03</v>
          </cell>
          <cell r="F52" t="str">
            <v>07</v>
          </cell>
          <cell r="G52" t="str">
            <v>Comisariato</v>
          </cell>
        </row>
        <row r="53">
          <cell r="B53">
            <v>510308</v>
          </cell>
          <cell r="C53">
            <v>5</v>
          </cell>
          <cell r="D53">
            <v>1</v>
          </cell>
          <cell r="E53" t="str">
            <v>03</v>
          </cell>
          <cell r="F53" t="str">
            <v>08</v>
          </cell>
          <cell r="G53" t="str">
            <v>Compensación Pedagógica</v>
          </cell>
        </row>
        <row r="54">
          <cell r="B54">
            <v>510309</v>
          </cell>
          <cell r="C54">
            <v>5</v>
          </cell>
          <cell r="D54">
            <v>1</v>
          </cell>
          <cell r="E54" t="str">
            <v>03</v>
          </cell>
          <cell r="F54" t="str">
            <v>09</v>
          </cell>
          <cell r="G54" t="str">
            <v>Compensación por Trabajo de Alto Riesgo</v>
          </cell>
        </row>
        <row r="55">
          <cell r="B55">
            <v>510310</v>
          </cell>
          <cell r="C55">
            <v>5</v>
          </cell>
          <cell r="D55">
            <v>1</v>
          </cell>
          <cell r="E55" t="str">
            <v>03</v>
          </cell>
          <cell r="F55">
            <v>10</v>
          </cell>
          <cell r="G55" t="str">
            <v>Subsidio Profesores de Escuelas Fiscales, Misionales y Fiscomisionales de las Regiones
Amazónica e Insular</v>
          </cell>
        </row>
        <row r="56">
          <cell r="B56">
            <v>510311</v>
          </cell>
          <cell r="C56">
            <v>5</v>
          </cell>
          <cell r="D56">
            <v>1</v>
          </cell>
          <cell r="E56" t="str">
            <v>03</v>
          </cell>
          <cell r="F56">
            <v>11</v>
          </cell>
          <cell r="G56" t="str">
            <v>Compensación por Residencia</v>
          </cell>
        </row>
        <row r="57">
          <cell r="B57">
            <v>510312</v>
          </cell>
          <cell r="C57">
            <v>5</v>
          </cell>
          <cell r="D57">
            <v>1</v>
          </cell>
          <cell r="E57" t="str">
            <v>03</v>
          </cell>
          <cell r="F57">
            <v>12</v>
          </cell>
          <cell r="G57" t="str">
            <v>Compensación   Régimen   Remunerativo   de   Fuerzas   Armadas,   Policía   y   Cuerpos   de
Bomberos</v>
          </cell>
        </row>
        <row r="58">
          <cell r="B58">
            <v>510313</v>
          </cell>
          <cell r="C58">
            <v>5</v>
          </cell>
          <cell r="D58">
            <v>1</v>
          </cell>
          <cell r="E58" t="str">
            <v>03</v>
          </cell>
          <cell r="F58">
            <v>13</v>
          </cell>
          <cell r="G58" t="str">
            <v>Compensación por  Cesación de Funciones</v>
          </cell>
        </row>
        <row r="59">
          <cell r="B59">
            <v>5104</v>
          </cell>
          <cell r="C59">
            <v>5</v>
          </cell>
          <cell r="D59">
            <v>1</v>
          </cell>
          <cell r="E59" t="str">
            <v>04</v>
          </cell>
          <cell r="F59">
            <v>0</v>
          </cell>
          <cell r="G59" t="str">
            <v>Subsidios</v>
          </cell>
        </row>
        <row r="60">
          <cell r="B60">
            <v>510401</v>
          </cell>
          <cell r="C60">
            <v>5</v>
          </cell>
          <cell r="D60">
            <v>1</v>
          </cell>
          <cell r="E60" t="str">
            <v>04</v>
          </cell>
          <cell r="F60" t="str">
            <v>01</v>
          </cell>
          <cell r="G60" t="str">
            <v>Por Cargas Familiares</v>
          </cell>
        </row>
        <row r="61">
          <cell r="B61">
            <v>510402</v>
          </cell>
          <cell r="C61">
            <v>5</v>
          </cell>
          <cell r="D61">
            <v>1</v>
          </cell>
          <cell r="E61" t="str">
            <v>04</v>
          </cell>
          <cell r="F61" t="str">
            <v>02</v>
          </cell>
          <cell r="G61" t="str">
            <v>De Educación</v>
          </cell>
        </row>
        <row r="62">
          <cell r="B62">
            <v>510403</v>
          </cell>
          <cell r="C62">
            <v>5</v>
          </cell>
          <cell r="D62">
            <v>1</v>
          </cell>
          <cell r="E62" t="str">
            <v>04</v>
          </cell>
          <cell r="F62" t="str">
            <v>03</v>
          </cell>
          <cell r="G62" t="str">
            <v>Por Maternidad</v>
          </cell>
        </row>
        <row r="63">
          <cell r="B63">
            <v>510404</v>
          </cell>
          <cell r="C63">
            <v>5</v>
          </cell>
          <cell r="D63">
            <v>1</v>
          </cell>
          <cell r="E63" t="str">
            <v>04</v>
          </cell>
          <cell r="F63" t="str">
            <v>04</v>
          </cell>
          <cell r="G63" t="str">
            <v>Por Fallecimiento</v>
          </cell>
        </row>
        <row r="64">
          <cell r="B64">
            <v>510405</v>
          </cell>
          <cell r="C64">
            <v>5</v>
          </cell>
          <cell r="D64">
            <v>1</v>
          </cell>
          <cell r="E64" t="str">
            <v>04</v>
          </cell>
          <cell r="F64" t="str">
            <v>05</v>
          </cell>
          <cell r="G64" t="str">
            <v>Por Guardería</v>
          </cell>
        </row>
        <row r="65">
          <cell r="B65">
            <v>510406</v>
          </cell>
          <cell r="C65">
            <v>5</v>
          </cell>
          <cell r="D65">
            <v>1</v>
          </cell>
          <cell r="E65" t="str">
            <v>04</v>
          </cell>
          <cell r="F65" t="str">
            <v>06</v>
          </cell>
          <cell r="G65" t="str">
            <v>Por Vacaciones</v>
          </cell>
        </row>
        <row r="66">
          <cell r="B66">
            <v>510407</v>
          </cell>
          <cell r="C66">
            <v>5</v>
          </cell>
          <cell r="D66">
            <v>1</v>
          </cell>
          <cell r="E66" t="str">
            <v>04</v>
          </cell>
          <cell r="F66" t="str">
            <v>07</v>
          </cell>
          <cell r="G66" t="str">
            <v>Estímulo Económico por Años de Servicio</v>
          </cell>
        </row>
        <row r="67">
          <cell r="B67">
            <v>510408</v>
          </cell>
          <cell r="C67">
            <v>5</v>
          </cell>
          <cell r="D67">
            <v>1</v>
          </cell>
          <cell r="E67" t="str">
            <v>04</v>
          </cell>
          <cell r="F67" t="str">
            <v>08</v>
          </cell>
          <cell r="G67" t="str">
            <v>Subsidio de Antigüedad</v>
          </cell>
        </row>
        <row r="68">
          <cell r="B68">
            <v>510409</v>
          </cell>
          <cell r="C68">
            <v>5</v>
          </cell>
          <cell r="D68">
            <v>1</v>
          </cell>
          <cell r="E68" t="str">
            <v>04</v>
          </cell>
          <cell r="F68" t="str">
            <v>09</v>
          </cell>
          <cell r="G68" t="str">
            <v>Beneficios Sociales</v>
          </cell>
        </row>
        <row r="69">
          <cell r="B69">
            <v>510499</v>
          </cell>
          <cell r="C69">
            <v>5</v>
          </cell>
          <cell r="D69">
            <v>1</v>
          </cell>
          <cell r="E69" t="str">
            <v>04</v>
          </cell>
          <cell r="F69">
            <v>99</v>
          </cell>
          <cell r="G69" t="str">
            <v>Otros Subsidios</v>
          </cell>
        </row>
        <row r="70">
          <cell r="B70">
            <v>5105</v>
          </cell>
          <cell r="C70">
            <v>5</v>
          </cell>
          <cell r="D70">
            <v>1</v>
          </cell>
          <cell r="E70" t="str">
            <v>05</v>
          </cell>
          <cell r="F70">
            <v>0</v>
          </cell>
          <cell r="G70" t="str">
            <v>Remuneraciones Temporales</v>
          </cell>
        </row>
        <row r="71">
          <cell r="B71">
            <v>510501</v>
          </cell>
          <cell r="C71">
            <v>5</v>
          </cell>
          <cell r="D71">
            <v>1</v>
          </cell>
          <cell r="E71" t="str">
            <v>05</v>
          </cell>
          <cell r="F71" t="str">
            <v>01</v>
          </cell>
          <cell r="G71" t="str">
            <v>Sueldos</v>
          </cell>
        </row>
        <row r="72">
          <cell r="B72">
            <v>510502</v>
          </cell>
          <cell r="C72">
            <v>5</v>
          </cell>
          <cell r="D72">
            <v>1</v>
          </cell>
          <cell r="E72" t="str">
            <v>05</v>
          </cell>
          <cell r="F72" t="str">
            <v>02</v>
          </cell>
          <cell r="G72" t="str">
            <v>Remuneración Unificada para Pasantes e Internos Rotativos de Salud</v>
          </cell>
        </row>
        <row r="73">
          <cell r="B73">
            <v>510503</v>
          </cell>
          <cell r="C73">
            <v>5</v>
          </cell>
          <cell r="D73">
            <v>1</v>
          </cell>
          <cell r="E73" t="str">
            <v>05</v>
          </cell>
          <cell r="F73" t="str">
            <v>03</v>
          </cell>
          <cell r="G73" t="str">
            <v>Jornales</v>
          </cell>
        </row>
        <row r="74">
          <cell r="B74">
            <v>510504</v>
          </cell>
          <cell r="C74">
            <v>5</v>
          </cell>
          <cell r="D74">
            <v>1</v>
          </cell>
          <cell r="E74" t="str">
            <v>05</v>
          </cell>
          <cell r="F74" t="str">
            <v>04</v>
          </cell>
          <cell r="G74" t="str">
            <v>Encargos y Subrogaciones</v>
          </cell>
        </row>
        <row r="75">
          <cell r="B75">
            <v>510505</v>
          </cell>
          <cell r="C75">
            <v>5</v>
          </cell>
          <cell r="D75">
            <v>1</v>
          </cell>
          <cell r="E75" t="str">
            <v>05</v>
          </cell>
          <cell r="F75" t="str">
            <v>05</v>
          </cell>
          <cell r="G75" t="str">
            <v>Sustituciones de Personal</v>
          </cell>
        </row>
        <row r="76">
          <cell r="B76">
            <v>510506</v>
          </cell>
          <cell r="C76">
            <v>5</v>
          </cell>
          <cell r="D76">
            <v>1</v>
          </cell>
          <cell r="E76" t="str">
            <v>05</v>
          </cell>
          <cell r="F76" t="str">
            <v>06</v>
          </cell>
          <cell r="G76" t="str">
            <v>Licencia Remunerada</v>
          </cell>
        </row>
        <row r="77">
          <cell r="B77">
            <v>510507</v>
          </cell>
          <cell r="C77">
            <v>5</v>
          </cell>
          <cell r="D77">
            <v>1</v>
          </cell>
          <cell r="E77" t="str">
            <v>05</v>
          </cell>
          <cell r="F77" t="str">
            <v>07</v>
          </cell>
          <cell r="G77" t="str">
            <v>Honorarios</v>
          </cell>
        </row>
        <row r="78">
          <cell r="B78">
            <v>510509</v>
          </cell>
          <cell r="C78">
            <v>5</v>
          </cell>
          <cell r="D78">
            <v>1</v>
          </cell>
          <cell r="E78" t="str">
            <v>05</v>
          </cell>
          <cell r="F78" t="str">
            <v>09</v>
          </cell>
          <cell r="G78" t="str">
            <v>Horas Extraordinarias y Suplementarias</v>
          </cell>
        </row>
        <row r="79">
          <cell r="B79">
            <v>510510</v>
          </cell>
          <cell r="C79">
            <v>5</v>
          </cell>
          <cell r="D79">
            <v>1</v>
          </cell>
          <cell r="E79" t="str">
            <v>05</v>
          </cell>
          <cell r="F79">
            <v>10</v>
          </cell>
          <cell r="G79" t="str">
            <v>Servicios Personales por Contrato</v>
          </cell>
        </row>
        <row r="80">
          <cell r="B80">
            <v>510511</v>
          </cell>
          <cell r="C80">
            <v>5</v>
          </cell>
          <cell r="D80">
            <v>1</v>
          </cell>
          <cell r="E80" t="str">
            <v>05</v>
          </cell>
          <cell r="F80">
            <v>11</v>
          </cell>
          <cell r="G80" t="str">
            <v>Remuneraciones Especiales Sección Nocturna</v>
          </cell>
        </row>
        <row r="81">
          <cell r="B81">
            <v>510512</v>
          </cell>
          <cell r="C81">
            <v>5</v>
          </cell>
          <cell r="D81">
            <v>1</v>
          </cell>
          <cell r="E81" t="str">
            <v>05</v>
          </cell>
          <cell r="F81">
            <v>12</v>
          </cell>
          <cell r="G81" t="str">
            <v>Subrogación</v>
          </cell>
        </row>
        <row r="82">
          <cell r="B82">
            <v>510513</v>
          </cell>
          <cell r="C82">
            <v>5</v>
          </cell>
          <cell r="D82">
            <v>1</v>
          </cell>
          <cell r="E82" t="str">
            <v>05</v>
          </cell>
          <cell r="F82">
            <v>13</v>
          </cell>
          <cell r="G82" t="str">
            <v>Encargos</v>
          </cell>
        </row>
        <row r="83">
          <cell r="B83">
            <v>510514</v>
          </cell>
          <cell r="C83">
            <v>5</v>
          </cell>
          <cell r="D83">
            <v>1</v>
          </cell>
          <cell r="E83" t="str">
            <v>05</v>
          </cell>
          <cell r="F83">
            <v>14</v>
          </cell>
          <cell r="G83" t="str">
            <v>Contratos de Servicios Ocasionales en el Exterior</v>
          </cell>
        </row>
        <row r="84">
          <cell r="B84">
            <v>510515</v>
          </cell>
          <cell r="C84">
            <v>5</v>
          </cell>
          <cell r="D84">
            <v>1</v>
          </cell>
          <cell r="E84" t="str">
            <v>05</v>
          </cell>
          <cell r="F84">
            <v>15</v>
          </cell>
          <cell r="G84" t="str">
            <v>Contratos Ocasionales para el Cumplimiento del Servicio Rural</v>
          </cell>
        </row>
        <row r="85">
          <cell r="B85">
            <v>510516</v>
          </cell>
          <cell r="C85">
            <v>5</v>
          </cell>
          <cell r="D85">
            <v>1</v>
          </cell>
          <cell r="E85" t="str">
            <v>05</v>
          </cell>
          <cell r="F85">
            <v>16</v>
          </cell>
          <cell r="G85" t="str">
            <v>Contratos Ocasionales para el Cumplimiento de la Devengación de Becas</v>
          </cell>
        </row>
        <row r="86">
          <cell r="B86">
            <v>5106</v>
          </cell>
          <cell r="C86">
            <v>5</v>
          </cell>
          <cell r="D86">
            <v>1</v>
          </cell>
          <cell r="E86" t="str">
            <v>06</v>
          </cell>
          <cell r="F86">
            <v>0</v>
          </cell>
          <cell r="G86" t="str">
            <v>Aportes Patronales a la Seguridad Social</v>
          </cell>
        </row>
        <row r="87">
          <cell r="B87">
            <v>510601</v>
          </cell>
          <cell r="C87">
            <v>5</v>
          </cell>
          <cell r="D87">
            <v>1</v>
          </cell>
          <cell r="E87" t="str">
            <v>06</v>
          </cell>
          <cell r="F87" t="str">
            <v>01</v>
          </cell>
          <cell r="G87" t="str">
            <v>Aporte Patronal</v>
          </cell>
        </row>
        <row r="88">
          <cell r="B88">
            <v>510602</v>
          </cell>
          <cell r="C88">
            <v>5</v>
          </cell>
          <cell r="D88">
            <v>1</v>
          </cell>
          <cell r="E88" t="str">
            <v>06</v>
          </cell>
          <cell r="F88" t="str">
            <v>02</v>
          </cell>
          <cell r="G88" t="str">
            <v>Fondo de Reserva</v>
          </cell>
        </row>
        <row r="89">
          <cell r="B89">
            <v>510603</v>
          </cell>
          <cell r="C89">
            <v>5</v>
          </cell>
          <cell r="D89">
            <v>1</v>
          </cell>
          <cell r="E89" t="str">
            <v>06</v>
          </cell>
          <cell r="F89" t="str">
            <v>03</v>
          </cell>
          <cell r="G89" t="str">
            <v>Jubilación Patronal</v>
          </cell>
        </row>
        <row r="90">
          <cell r="B90">
            <v>510605</v>
          </cell>
          <cell r="C90">
            <v>5</v>
          </cell>
          <cell r="D90">
            <v>1</v>
          </cell>
          <cell r="E90" t="str">
            <v>06</v>
          </cell>
          <cell r="F90" t="str">
            <v>05</v>
          </cell>
          <cell r="G90" t="str">
            <v>Jubilación Complementaria</v>
          </cell>
        </row>
        <row r="91">
          <cell r="B91">
            <v>510606</v>
          </cell>
          <cell r="C91">
            <v>5</v>
          </cell>
          <cell r="D91">
            <v>1</v>
          </cell>
          <cell r="E91" t="str">
            <v>06</v>
          </cell>
          <cell r="F91" t="str">
            <v>06</v>
          </cell>
          <cell r="G91" t="str">
            <v>Asignación Global de Jubilación Patronal para Trabajadores Amparados por el Código de
Trabajo</v>
          </cell>
        </row>
        <row r="92">
          <cell r="B92">
            <v>5107</v>
          </cell>
          <cell r="C92">
            <v>5</v>
          </cell>
          <cell r="D92">
            <v>1</v>
          </cell>
          <cell r="E92" t="str">
            <v>07</v>
          </cell>
          <cell r="F92">
            <v>0</v>
          </cell>
          <cell r="G92" t="str">
            <v>Indemnizaciones</v>
          </cell>
        </row>
        <row r="93">
          <cell r="B93">
            <v>510702</v>
          </cell>
          <cell r="C93">
            <v>5</v>
          </cell>
          <cell r="D93">
            <v>1</v>
          </cell>
          <cell r="E93" t="str">
            <v>07</v>
          </cell>
          <cell r="F93" t="str">
            <v>02</v>
          </cell>
          <cell r="G93" t="str">
            <v>Supresión de Puesto</v>
          </cell>
        </row>
        <row r="94">
          <cell r="B94">
            <v>510703</v>
          </cell>
          <cell r="C94">
            <v>5</v>
          </cell>
          <cell r="D94">
            <v>1</v>
          </cell>
          <cell r="E94" t="str">
            <v>07</v>
          </cell>
          <cell r="F94" t="str">
            <v>03</v>
          </cell>
          <cell r="G94" t="str">
            <v>Despido Intempestivo</v>
          </cell>
        </row>
        <row r="95">
          <cell r="B95">
            <v>510704</v>
          </cell>
          <cell r="C95">
            <v>5</v>
          </cell>
          <cell r="D95">
            <v>1</v>
          </cell>
          <cell r="E95" t="str">
            <v>07</v>
          </cell>
          <cell r="F95" t="str">
            <v>04</v>
          </cell>
          <cell r="G95" t="str">
            <v>Compensación por Desahucio</v>
          </cell>
        </row>
        <row r="96">
          <cell r="B96">
            <v>510705</v>
          </cell>
          <cell r="C96">
            <v>5</v>
          </cell>
          <cell r="D96">
            <v>1</v>
          </cell>
          <cell r="E96" t="str">
            <v>07</v>
          </cell>
          <cell r="F96" t="str">
            <v>05</v>
          </cell>
          <cell r="G96" t="str">
            <v>Restitución de Puesto</v>
          </cell>
        </row>
        <row r="97">
          <cell r="B97">
            <v>510706</v>
          </cell>
          <cell r="C97">
            <v>5</v>
          </cell>
          <cell r="D97">
            <v>1</v>
          </cell>
          <cell r="E97" t="str">
            <v>07</v>
          </cell>
          <cell r="F97" t="str">
            <v>06</v>
          </cell>
          <cell r="G97" t="str">
            <v>Beneficio por Jubilación</v>
          </cell>
        </row>
        <row r="98">
          <cell r="B98">
            <v>510707</v>
          </cell>
          <cell r="C98">
            <v>5</v>
          </cell>
          <cell r="D98">
            <v>1</v>
          </cell>
          <cell r="E98" t="str">
            <v>07</v>
          </cell>
          <cell r="F98" t="str">
            <v>07</v>
          </cell>
          <cell r="G98" t="str">
            <v>Compensación por Vacaciones no Gozadas por Cesación de Funciones</v>
          </cell>
        </row>
        <row r="99">
          <cell r="B99">
            <v>510708</v>
          </cell>
          <cell r="C99">
            <v>5</v>
          </cell>
          <cell r="D99">
            <v>1</v>
          </cell>
          <cell r="E99" t="str">
            <v>07</v>
          </cell>
          <cell r="F99" t="str">
            <v>08</v>
          </cell>
          <cell r="G99" t="str">
            <v>Por Accidente de Trabajo o Enfermedad</v>
          </cell>
        </row>
        <row r="100">
          <cell r="B100">
            <v>510709</v>
          </cell>
          <cell r="C100">
            <v>5</v>
          </cell>
          <cell r="D100">
            <v>1</v>
          </cell>
          <cell r="E100" t="str">
            <v>07</v>
          </cell>
          <cell r="F100" t="str">
            <v>09</v>
          </cell>
          <cell r="G100" t="str">
            <v>Por Renuncia Voluntaria</v>
          </cell>
        </row>
        <row r="101">
          <cell r="B101">
            <v>510710</v>
          </cell>
          <cell r="C101">
            <v>5</v>
          </cell>
          <cell r="D101">
            <v>1</v>
          </cell>
          <cell r="E101" t="str">
            <v>07</v>
          </cell>
          <cell r="F101">
            <v>10</v>
          </cell>
          <cell r="G101" t="str">
            <v>Por Compra de Renuncia</v>
          </cell>
        </row>
        <row r="102">
          <cell r="B102">
            <v>510711</v>
          </cell>
          <cell r="C102">
            <v>5</v>
          </cell>
          <cell r="D102">
            <v>1</v>
          </cell>
          <cell r="E102" t="str">
            <v>07</v>
          </cell>
          <cell r="F102">
            <v>11</v>
          </cell>
          <cell r="G102" t="str">
            <v>Indemnizaciones Laborales</v>
          </cell>
        </row>
        <row r="103">
          <cell r="B103">
            <v>510712</v>
          </cell>
          <cell r="C103">
            <v>5</v>
          </cell>
          <cell r="D103">
            <v>1</v>
          </cell>
          <cell r="E103" t="str">
            <v>07</v>
          </cell>
          <cell r="F103">
            <v>12</v>
          </cell>
          <cell r="G103" t="str">
            <v>Incentivo Excepcional para la Jubilación (Trabajadores del IESS)</v>
          </cell>
        </row>
        <row r="104">
          <cell r="B104">
            <v>510799</v>
          </cell>
          <cell r="C104">
            <v>5</v>
          </cell>
          <cell r="D104">
            <v>1</v>
          </cell>
          <cell r="E104" t="str">
            <v>07</v>
          </cell>
          <cell r="F104">
            <v>99</v>
          </cell>
          <cell r="G104" t="str">
            <v>Otras Indemnizaciones Laborales</v>
          </cell>
        </row>
        <row r="105">
          <cell r="B105">
            <v>5199</v>
          </cell>
          <cell r="C105">
            <v>5</v>
          </cell>
          <cell r="D105">
            <v>1</v>
          </cell>
          <cell r="E105">
            <v>99</v>
          </cell>
          <cell r="F105">
            <v>0</v>
          </cell>
          <cell r="G105" t="str">
            <v>Asignaciones a Distribuir</v>
          </cell>
        </row>
        <row r="106">
          <cell r="B106">
            <v>519901</v>
          </cell>
          <cell r="C106">
            <v>5</v>
          </cell>
          <cell r="D106">
            <v>1</v>
          </cell>
          <cell r="E106">
            <v>99</v>
          </cell>
          <cell r="F106" t="str">
            <v>01</v>
          </cell>
          <cell r="G106" t="str">
            <v>Asignación a Distribuir en Gastos en Personal</v>
          </cell>
        </row>
        <row r="107">
          <cell r="B107">
            <v>52</v>
          </cell>
          <cell r="C107">
            <v>5</v>
          </cell>
          <cell r="D107">
            <v>2</v>
          </cell>
          <cell r="E107">
            <v>0</v>
          </cell>
          <cell r="F107">
            <v>0</v>
          </cell>
          <cell r="G107" t="str">
            <v>PRESTACIONES DE LA SEGURIDAD SOCIAL</v>
          </cell>
        </row>
        <row r="108">
          <cell r="B108">
            <v>5201</v>
          </cell>
          <cell r="C108">
            <v>5</v>
          </cell>
          <cell r="D108">
            <v>2</v>
          </cell>
          <cell r="E108" t="str">
            <v>01</v>
          </cell>
          <cell r="F108">
            <v>0</v>
          </cell>
          <cell r="G108" t="str">
            <v>Gastos Prestacionales</v>
          </cell>
        </row>
        <row r="109">
          <cell r="B109">
            <v>520101</v>
          </cell>
          <cell r="C109">
            <v>5</v>
          </cell>
          <cell r="D109">
            <v>2</v>
          </cell>
          <cell r="E109" t="str">
            <v>01</v>
          </cell>
          <cell r="F109" t="str">
            <v>01</v>
          </cell>
          <cell r="G109" t="str">
            <v>Pensiones</v>
          </cell>
        </row>
        <row r="110">
          <cell r="B110">
            <v>520102</v>
          </cell>
          <cell r="C110">
            <v>5</v>
          </cell>
          <cell r="D110">
            <v>2</v>
          </cell>
          <cell r="E110" t="str">
            <v>01</v>
          </cell>
          <cell r="F110" t="str">
            <v>02</v>
          </cell>
          <cell r="G110" t="str">
            <v>Seguro Social Campesino</v>
          </cell>
        </row>
        <row r="111">
          <cell r="B111">
            <v>520103</v>
          </cell>
          <cell r="C111">
            <v>5</v>
          </cell>
          <cell r="D111">
            <v>2</v>
          </cell>
          <cell r="E111" t="str">
            <v>01</v>
          </cell>
          <cell r="F111" t="str">
            <v>03</v>
          </cell>
          <cell r="G111" t="str">
            <v>Seguro de Enfermedad y Maternidad</v>
          </cell>
        </row>
        <row r="112">
          <cell r="B112">
            <v>520104</v>
          </cell>
          <cell r="C112">
            <v>5</v>
          </cell>
          <cell r="D112">
            <v>2</v>
          </cell>
          <cell r="E112" t="str">
            <v>01</v>
          </cell>
          <cell r="F112" t="str">
            <v>04</v>
          </cell>
          <cell r="G112" t="str">
            <v>Seguro y Cooperativa Mortuoria</v>
          </cell>
        </row>
        <row r="113">
          <cell r="B113">
            <v>520105</v>
          </cell>
          <cell r="C113">
            <v>5</v>
          </cell>
          <cell r="D113">
            <v>2</v>
          </cell>
          <cell r="E113" t="str">
            <v>01</v>
          </cell>
          <cell r="F113" t="str">
            <v>05</v>
          </cell>
          <cell r="G113" t="str">
            <v>Seguro de Cesantía</v>
          </cell>
        </row>
        <row r="114">
          <cell r="B114">
            <v>520106</v>
          </cell>
          <cell r="C114">
            <v>5</v>
          </cell>
          <cell r="D114">
            <v>2</v>
          </cell>
          <cell r="E114" t="str">
            <v>01</v>
          </cell>
          <cell r="F114" t="str">
            <v>06</v>
          </cell>
          <cell r="G114" t="str">
            <v>Seguro de Vida y Riesgos Profesionales</v>
          </cell>
        </row>
        <row r="115">
          <cell r="B115">
            <v>520107</v>
          </cell>
          <cell r="C115">
            <v>5</v>
          </cell>
          <cell r="D115">
            <v>2</v>
          </cell>
          <cell r="E115" t="str">
            <v>01</v>
          </cell>
          <cell r="F115" t="str">
            <v>07</v>
          </cell>
          <cell r="G115" t="str">
            <v>Fondo de Vivienda</v>
          </cell>
        </row>
        <row r="116">
          <cell r="B116">
            <v>520108</v>
          </cell>
          <cell r="C116">
            <v>5</v>
          </cell>
          <cell r="D116">
            <v>2</v>
          </cell>
          <cell r="E116" t="str">
            <v>01</v>
          </cell>
          <cell r="F116" t="str">
            <v>08</v>
          </cell>
          <cell r="G116" t="str">
            <v>Fondo de Contingencias</v>
          </cell>
        </row>
        <row r="117">
          <cell r="B117">
            <v>520109</v>
          </cell>
          <cell r="C117">
            <v>5</v>
          </cell>
          <cell r="D117">
            <v>2</v>
          </cell>
          <cell r="E117" t="str">
            <v>01</v>
          </cell>
          <cell r="F117" t="str">
            <v>09</v>
          </cell>
          <cell r="G117" t="str">
            <v>Fondo de Reserva</v>
          </cell>
        </row>
        <row r="118">
          <cell r="B118">
            <v>520111</v>
          </cell>
          <cell r="C118">
            <v>5</v>
          </cell>
          <cell r="D118">
            <v>2</v>
          </cell>
          <cell r="E118" t="str">
            <v>01</v>
          </cell>
          <cell r="F118">
            <v>11</v>
          </cell>
          <cell r="G118" t="str">
            <v>Pensiones de Jubilación Patronal</v>
          </cell>
        </row>
        <row r="119">
          <cell r="B119">
            <v>520112</v>
          </cell>
          <cell r="C119">
            <v>5</v>
          </cell>
          <cell r="D119">
            <v>2</v>
          </cell>
          <cell r="E119" t="str">
            <v>01</v>
          </cell>
          <cell r="F119">
            <v>12</v>
          </cell>
          <cell r="G119" t="str">
            <v>Pensiones por Invalidez</v>
          </cell>
        </row>
        <row r="120">
          <cell r="B120">
            <v>520113</v>
          </cell>
          <cell r="C120">
            <v>5</v>
          </cell>
          <cell r="D120">
            <v>2</v>
          </cell>
          <cell r="E120" t="str">
            <v>01</v>
          </cell>
          <cell r="F120">
            <v>13</v>
          </cell>
          <cell r="G120" t="str">
            <v>Pensión Transitoria por Incapacidad</v>
          </cell>
        </row>
        <row r="121">
          <cell r="B121">
            <v>520114</v>
          </cell>
          <cell r="C121">
            <v>5</v>
          </cell>
          <cell r="D121">
            <v>2</v>
          </cell>
          <cell r="E121" t="str">
            <v>01</v>
          </cell>
          <cell r="F121">
            <v>14</v>
          </cell>
          <cell r="G121" t="str">
            <v>Pensiones por Vejez</v>
          </cell>
        </row>
        <row r="122">
          <cell r="B122">
            <v>520115</v>
          </cell>
          <cell r="C122">
            <v>5</v>
          </cell>
          <cell r="D122">
            <v>2</v>
          </cell>
          <cell r="E122" t="str">
            <v>01</v>
          </cell>
          <cell r="F122">
            <v>15</v>
          </cell>
          <cell r="G122" t="str">
            <v>Pensión Adicional de Jubilados Ferroviarios (Invalidez y Vejez)</v>
          </cell>
        </row>
        <row r="123">
          <cell r="B123">
            <v>520116</v>
          </cell>
          <cell r="C123">
            <v>5</v>
          </cell>
          <cell r="D123">
            <v>2</v>
          </cell>
          <cell r="E123" t="str">
            <v>01</v>
          </cell>
          <cell r="F123">
            <v>16</v>
          </cell>
          <cell r="G123" t="str">
            <v>Pensión de Montepío a Beneficiarios de Ferroviarios</v>
          </cell>
        </row>
        <row r="124">
          <cell r="B124">
            <v>520117</v>
          </cell>
          <cell r="C124">
            <v>5</v>
          </cell>
          <cell r="D124">
            <v>2</v>
          </cell>
          <cell r="E124" t="str">
            <v>01</v>
          </cell>
          <cell r="F124">
            <v>17</v>
          </cell>
          <cell r="G124" t="str">
            <v>Pensión Adicional de Jubilados Gráficos (Invalidez y Vejez)</v>
          </cell>
        </row>
        <row r="125">
          <cell r="B125">
            <v>520118</v>
          </cell>
          <cell r="C125">
            <v>5</v>
          </cell>
          <cell r="D125">
            <v>2</v>
          </cell>
          <cell r="E125" t="str">
            <v>01</v>
          </cell>
          <cell r="F125">
            <v>18</v>
          </cell>
          <cell r="G125" t="str">
            <v>Pensión de Montepío a Beneficiarios de Gráficos</v>
          </cell>
        </row>
        <row r="126">
          <cell r="B126">
            <v>520119</v>
          </cell>
          <cell r="C126">
            <v>5</v>
          </cell>
          <cell r="D126">
            <v>2</v>
          </cell>
          <cell r="E126" t="str">
            <v>01</v>
          </cell>
          <cell r="F126">
            <v>19</v>
          </cell>
          <cell r="G126" t="str">
            <v>Décima Tercera Pensión</v>
          </cell>
        </row>
        <row r="127">
          <cell r="B127">
            <v>520120</v>
          </cell>
          <cell r="C127">
            <v>5</v>
          </cell>
          <cell r="D127">
            <v>2</v>
          </cell>
          <cell r="E127" t="str">
            <v>01</v>
          </cell>
          <cell r="F127">
            <v>20</v>
          </cell>
          <cell r="G127" t="str">
            <v>Décima Cuarta Pensión</v>
          </cell>
        </row>
        <row r="128">
          <cell r="B128">
            <v>520121</v>
          </cell>
          <cell r="C128">
            <v>5</v>
          </cell>
          <cell r="D128">
            <v>2</v>
          </cell>
          <cell r="E128" t="str">
            <v>01</v>
          </cell>
          <cell r="F128">
            <v>21</v>
          </cell>
          <cell r="G128" t="str">
            <v>Incremento de Pensiones de conformidad con la Ley 2004-39</v>
          </cell>
        </row>
        <row r="129">
          <cell r="B129">
            <v>520122</v>
          </cell>
          <cell r="C129">
            <v>5</v>
          </cell>
          <cell r="D129">
            <v>2</v>
          </cell>
          <cell r="E129" t="str">
            <v>01</v>
          </cell>
          <cell r="F129">
            <v>22</v>
          </cell>
          <cell r="G129" t="str">
            <v>Pensión por Discapacidades</v>
          </cell>
        </row>
        <row r="130">
          <cell r="B130">
            <v>520123</v>
          </cell>
          <cell r="C130">
            <v>5</v>
          </cell>
          <cell r="D130">
            <v>2</v>
          </cell>
          <cell r="E130" t="str">
            <v>01</v>
          </cell>
          <cell r="F130">
            <v>23</v>
          </cell>
          <cell r="G130" t="str">
            <v>Pensión de Montepío</v>
          </cell>
        </row>
        <row r="131">
          <cell r="B131">
            <v>520124</v>
          </cell>
          <cell r="C131">
            <v>5</v>
          </cell>
          <cell r="D131">
            <v>2</v>
          </cell>
          <cell r="E131" t="str">
            <v>01</v>
          </cell>
          <cell r="F131">
            <v>24</v>
          </cell>
          <cell r="G131" t="str">
            <v>Anualidad por Matrimonio</v>
          </cell>
        </row>
        <row r="132">
          <cell r="B132">
            <v>520125</v>
          </cell>
          <cell r="C132">
            <v>5</v>
          </cell>
          <cell r="D132">
            <v>2</v>
          </cell>
          <cell r="E132" t="str">
            <v>01</v>
          </cell>
          <cell r="F132">
            <v>25</v>
          </cell>
          <cell r="G132" t="str">
            <v>Pensión del Estado para Jubilados del Magisterio Fiscal</v>
          </cell>
        </row>
        <row r="133">
          <cell r="B133">
            <v>520126</v>
          </cell>
          <cell r="C133">
            <v>5</v>
          </cell>
          <cell r="D133">
            <v>2</v>
          </cell>
          <cell r="E133" t="str">
            <v>01</v>
          </cell>
          <cell r="F133">
            <v>26</v>
          </cell>
          <cell r="G133" t="str">
            <v>Auxilio de Funerales</v>
          </cell>
        </row>
        <row r="134">
          <cell r="B134">
            <v>520127</v>
          </cell>
          <cell r="C134">
            <v>5</v>
          </cell>
          <cell r="D134">
            <v>2</v>
          </cell>
          <cell r="E134" t="str">
            <v>01</v>
          </cell>
          <cell r="F134">
            <v>27</v>
          </cell>
          <cell r="G134" t="str">
            <v>Incapacidad Parcial</v>
          </cell>
        </row>
        <row r="135">
          <cell r="B135">
            <v>520128</v>
          </cell>
          <cell r="C135">
            <v>5</v>
          </cell>
          <cell r="D135">
            <v>2</v>
          </cell>
          <cell r="E135" t="str">
            <v>01</v>
          </cell>
          <cell r="F135">
            <v>28</v>
          </cell>
          <cell r="G135" t="str">
            <v>Incapacidad Temporal</v>
          </cell>
        </row>
        <row r="136">
          <cell r="B136">
            <v>520129</v>
          </cell>
          <cell r="C136">
            <v>5</v>
          </cell>
          <cell r="D136">
            <v>2</v>
          </cell>
          <cell r="E136" t="str">
            <v>01</v>
          </cell>
          <cell r="F136">
            <v>29</v>
          </cell>
          <cell r="G136" t="str">
            <v>Incapacidad Permanente Total</v>
          </cell>
        </row>
        <row r="137">
          <cell r="B137">
            <v>520130</v>
          </cell>
          <cell r="C137">
            <v>5</v>
          </cell>
          <cell r="D137">
            <v>2</v>
          </cell>
          <cell r="E137" t="str">
            <v>01</v>
          </cell>
          <cell r="F137">
            <v>30</v>
          </cell>
          <cell r="G137" t="str">
            <v>Incapacidad Permanente Absoluta</v>
          </cell>
        </row>
        <row r="138">
          <cell r="B138">
            <v>520131</v>
          </cell>
          <cell r="C138">
            <v>5</v>
          </cell>
          <cell r="D138">
            <v>2</v>
          </cell>
          <cell r="E138" t="str">
            <v>01</v>
          </cell>
          <cell r="F138">
            <v>31</v>
          </cell>
          <cell r="G138" t="str">
            <v>Indemnizaciones por Incapacidad</v>
          </cell>
        </row>
        <row r="139">
          <cell r="B139">
            <v>520199</v>
          </cell>
          <cell r="C139">
            <v>5</v>
          </cell>
          <cell r="D139">
            <v>2</v>
          </cell>
          <cell r="E139" t="str">
            <v>01</v>
          </cell>
          <cell r="F139">
            <v>99</v>
          </cell>
          <cell r="G139" t="str">
            <v>Otros Gastos</v>
          </cell>
        </row>
        <row r="140">
          <cell r="B140">
            <v>5202</v>
          </cell>
          <cell r="C140">
            <v>5</v>
          </cell>
          <cell r="D140">
            <v>2</v>
          </cell>
          <cell r="E140" t="str">
            <v>02</v>
          </cell>
          <cell r="F140">
            <v>0</v>
          </cell>
          <cell r="G140" t="str">
            <v>Subsidios</v>
          </cell>
        </row>
        <row r="141">
          <cell r="B141">
            <v>520201</v>
          </cell>
          <cell r="C141">
            <v>5</v>
          </cell>
          <cell r="D141">
            <v>2</v>
          </cell>
          <cell r="E141" t="str">
            <v>02</v>
          </cell>
          <cell r="F141" t="str">
            <v>01</v>
          </cell>
          <cell r="G141" t="str">
            <v>Subsidio por Enfermedad</v>
          </cell>
        </row>
        <row r="142">
          <cell r="B142">
            <v>520202</v>
          </cell>
          <cell r="C142">
            <v>5</v>
          </cell>
          <cell r="D142">
            <v>2</v>
          </cell>
          <cell r="E142" t="str">
            <v>02</v>
          </cell>
          <cell r="F142" t="str">
            <v>02</v>
          </cell>
          <cell r="G142" t="str">
            <v>Subsidio por Maternidad</v>
          </cell>
        </row>
        <row r="143">
          <cell r="B143">
            <v>520203</v>
          </cell>
          <cell r="C143">
            <v>5</v>
          </cell>
          <cell r="D143">
            <v>2</v>
          </cell>
          <cell r="E143" t="str">
            <v>02</v>
          </cell>
          <cell r="F143" t="str">
            <v>03</v>
          </cell>
          <cell r="G143" t="str">
            <v>Subsidio por Riesgos del Trabajo</v>
          </cell>
        </row>
        <row r="144">
          <cell r="B144">
            <v>520204</v>
          </cell>
          <cell r="C144">
            <v>5</v>
          </cell>
          <cell r="D144">
            <v>2</v>
          </cell>
          <cell r="E144" t="str">
            <v>02</v>
          </cell>
          <cell r="F144" t="str">
            <v>04</v>
          </cell>
          <cell r="G144" t="str">
            <v>Subsidios para el Pago de Aportes al IESS</v>
          </cell>
        </row>
        <row r="145">
          <cell r="B145">
            <v>5203</v>
          </cell>
          <cell r="C145">
            <v>5</v>
          </cell>
          <cell r="D145">
            <v>2</v>
          </cell>
          <cell r="E145" t="str">
            <v>03</v>
          </cell>
          <cell r="F145">
            <v>0</v>
          </cell>
          <cell r="G145" t="str">
            <v>Atención Médica Prestadores Internos</v>
          </cell>
        </row>
        <row r="146">
          <cell r="B146">
            <v>520301</v>
          </cell>
          <cell r="C146">
            <v>5</v>
          </cell>
          <cell r="D146">
            <v>2</v>
          </cell>
          <cell r="E146" t="str">
            <v>03</v>
          </cell>
          <cell r="F146" t="str">
            <v>01</v>
          </cell>
          <cell r="G146" t="str">
            <v>Servicios de Salud Prestados a Afiliados y Beneficiarios</v>
          </cell>
        </row>
        <row r="147">
          <cell r="B147">
            <v>520302</v>
          </cell>
          <cell r="C147">
            <v>5</v>
          </cell>
          <cell r="D147">
            <v>2</v>
          </cell>
          <cell r="E147" t="str">
            <v>03</v>
          </cell>
          <cell r="F147" t="str">
            <v>02</v>
          </cell>
          <cell r="G147" t="str">
            <v>Servicios de Salud Prestados a Jubilados</v>
          </cell>
        </row>
        <row r="148">
          <cell r="B148">
            <v>520303</v>
          </cell>
          <cell r="C148">
            <v>5</v>
          </cell>
          <cell r="D148">
            <v>2</v>
          </cell>
          <cell r="E148" t="str">
            <v>03</v>
          </cell>
          <cell r="F148" t="str">
            <v>03</v>
          </cell>
          <cell r="G148" t="str">
            <v>Servicios de Salud Prestados a Pacientes con Enfermedades Catastróficas</v>
          </cell>
        </row>
        <row r="149">
          <cell r="B149">
            <v>520304</v>
          </cell>
          <cell r="C149">
            <v>5</v>
          </cell>
          <cell r="D149">
            <v>2</v>
          </cell>
          <cell r="E149" t="str">
            <v>03</v>
          </cell>
          <cell r="F149" t="str">
            <v>04</v>
          </cell>
          <cell r="G149" t="str">
            <v>Servicios de Salud Prestados a Discapacitados</v>
          </cell>
        </row>
        <row r="150">
          <cell r="B150">
            <v>520305</v>
          </cell>
          <cell r="C150">
            <v>5</v>
          </cell>
          <cell r="D150">
            <v>2</v>
          </cell>
          <cell r="E150" t="str">
            <v>03</v>
          </cell>
          <cell r="F150" t="str">
            <v>05</v>
          </cell>
          <cell r="G150" t="str">
            <v>Servicios de Salud Prestados a Jefas de Hogar</v>
          </cell>
        </row>
        <row r="151">
          <cell r="B151">
            <v>520306</v>
          </cell>
          <cell r="C151">
            <v>5</v>
          </cell>
          <cell r="D151">
            <v>2</v>
          </cell>
          <cell r="E151" t="str">
            <v>03</v>
          </cell>
          <cell r="F151" t="str">
            <v>06</v>
          </cell>
          <cell r="G151" t="str">
            <v>Servicios de Salud Prestados a los Asegurados del Seguro Social Campesino</v>
          </cell>
        </row>
        <row r="152">
          <cell r="B152">
            <v>5204</v>
          </cell>
          <cell r="C152">
            <v>5</v>
          </cell>
          <cell r="D152">
            <v>2</v>
          </cell>
          <cell r="E152" t="str">
            <v>04</v>
          </cell>
          <cell r="F152">
            <v>0</v>
          </cell>
          <cell r="G152" t="str">
            <v>Atención Médica Prestadores Externos</v>
          </cell>
        </row>
        <row r="153">
          <cell r="B153">
            <v>520401</v>
          </cell>
          <cell r="C153">
            <v>5</v>
          </cell>
          <cell r="D153">
            <v>2</v>
          </cell>
          <cell r="E153" t="str">
            <v>04</v>
          </cell>
          <cell r="F153" t="str">
            <v>01</v>
          </cell>
          <cell r="G153" t="str">
            <v>Servicios de Salud Prestados a Afiliados y Beneficiarios</v>
          </cell>
        </row>
        <row r="154">
          <cell r="B154">
            <v>520402</v>
          </cell>
          <cell r="C154">
            <v>5</v>
          </cell>
          <cell r="D154">
            <v>2</v>
          </cell>
          <cell r="E154" t="str">
            <v>04</v>
          </cell>
          <cell r="F154" t="str">
            <v>02</v>
          </cell>
          <cell r="G154" t="str">
            <v>Servicios de Salud Prestados a Jubilados</v>
          </cell>
        </row>
        <row r="155">
          <cell r="B155">
            <v>520403</v>
          </cell>
          <cell r="C155">
            <v>5</v>
          </cell>
          <cell r="D155">
            <v>2</v>
          </cell>
          <cell r="E155" t="str">
            <v>04</v>
          </cell>
          <cell r="F155" t="str">
            <v>03</v>
          </cell>
          <cell r="G155" t="str">
            <v>Servicios de Salud Prestados a Afiliados con Enfermedades Catastróficas</v>
          </cell>
        </row>
        <row r="156">
          <cell r="B156">
            <v>520404</v>
          </cell>
          <cell r="C156">
            <v>5</v>
          </cell>
          <cell r="D156">
            <v>2</v>
          </cell>
          <cell r="E156" t="str">
            <v>04</v>
          </cell>
          <cell r="F156" t="str">
            <v>04</v>
          </cell>
          <cell r="G156" t="str">
            <v>Servicios de Salud Prestados a Discapacitados</v>
          </cell>
        </row>
        <row r="157">
          <cell r="B157">
            <v>520405</v>
          </cell>
          <cell r="C157">
            <v>5</v>
          </cell>
          <cell r="D157">
            <v>2</v>
          </cell>
          <cell r="E157" t="str">
            <v>04</v>
          </cell>
          <cell r="F157" t="str">
            <v>05</v>
          </cell>
          <cell r="G157" t="str">
            <v>Servicios de Salud Prestados a Jefas de Hogar</v>
          </cell>
        </row>
        <row r="158">
          <cell r="B158">
            <v>520406</v>
          </cell>
          <cell r="C158">
            <v>5</v>
          </cell>
          <cell r="D158">
            <v>2</v>
          </cell>
          <cell r="E158" t="str">
            <v>04</v>
          </cell>
          <cell r="F158" t="str">
            <v>06</v>
          </cell>
          <cell r="G158" t="str">
            <v>Servicios de Salud a Afiliados y Beneficiarios por parte de las Entidades que conforman la Red de Salud Pública</v>
          </cell>
        </row>
        <row r="159">
          <cell r="B159">
            <v>520407</v>
          </cell>
          <cell r="C159">
            <v>5</v>
          </cell>
          <cell r="D159">
            <v>2</v>
          </cell>
          <cell r="E159" t="str">
            <v>04</v>
          </cell>
          <cell r="F159" t="str">
            <v>07</v>
          </cell>
          <cell r="G159" t="str">
            <v>Servicios  Prestados en el Exterior</v>
          </cell>
        </row>
        <row r="160">
          <cell r="B160">
            <v>5205</v>
          </cell>
          <cell r="C160">
            <v>5</v>
          </cell>
          <cell r="D160">
            <v>2</v>
          </cell>
          <cell r="E160" t="str">
            <v>05</v>
          </cell>
          <cell r="F160">
            <v>0</v>
          </cell>
          <cell r="G160" t="str">
            <v>Gastos Prestacionales por Otros Conceptos</v>
          </cell>
        </row>
        <row r="161">
          <cell r="B161">
            <v>520501</v>
          </cell>
          <cell r="C161">
            <v>5</v>
          </cell>
          <cell r="D161">
            <v>2</v>
          </cell>
          <cell r="E161" t="str">
            <v>05</v>
          </cell>
          <cell r="F161" t="str">
            <v>01</v>
          </cell>
          <cell r="G161" t="str">
            <v>Compensación Gastos Médicos</v>
          </cell>
        </row>
        <row r="162">
          <cell r="B162">
            <v>520502</v>
          </cell>
          <cell r="C162">
            <v>5</v>
          </cell>
          <cell r="D162">
            <v>2</v>
          </cell>
          <cell r="E162" t="str">
            <v>05</v>
          </cell>
          <cell r="F162" t="str">
            <v>02</v>
          </cell>
          <cell r="G162" t="str">
            <v>Servicios Médicos Asistenciales</v>
          </cell>
        </row>
        <row r="163">
          <cell r="B163">
            <v>520503</v>
          </cell>
          <cell r="C163">
            <v>5</v>
          </cell>
          <cell r="D163">
            <v>2</v>
          </cell>
          <cell r="E163" t="str">
            <v>05</v>
          </cell>
          <cell r="F163" t="str">
            <v>03</v>
          </cell>
          <cell r="G163" t="str">
            <v>Asignación para Prevención de Riesgos del Trbajo</v>
          </cell>
        </row>
        <row r="164">
          <cell r="B164">
            <v>520504</v>
          </cell>
          <cell r="C164">
            <v>5</v>
          </cell>
          <cell r="D164">
            <v>2</v>
          </cell>
          <cell r="E164" t="str">
            <v>05</v>
          </cell>
          <cell r="F164" t="str">
            <v>04</v>
          </cell>
          <cell r="G164" t="str">
            <v>Asignación para Mejoramiento de la Calidad de Vida del Adulto Mayor</v>
          </cell>
        </row>
        <row r="165">
          <cell r="B165">
            <v>520505</v>
          </cell>
          <cell r="C165">
            <v>5</v>
          </cell>
          <cell r="D165">
            <v>2</v>
          </cell>
          <cell r="E165" t="str">
            <v>05</v>
          </cell>
          <cell r="F165" t="str">
            <v>05</v>
          </cell>
          <cell r="G165" t="str">
            <v>Convenios Interinstitucionales</v>
          </cell>
        </row>
        <row r="166">
          <cell r="B166">
            <v>520506</v>
          </cell>
          <cell r="C166">
            <v>5</v>
          </cell>
          <cell r="D166">
            <v>2</v>
          </cell>
          <cell r="E166" t="str">
            <v>05</v>
          </cell>
          <cell r="F166" t="str">
            <v>06</v>
          </cell>
          <cell r="G166" t="str">
            <v>Convenios Internacionales</v>
          </cell>
        </row>
        <row r="167">
          <cell r="B167">
            <v>520507</v>
          </cell>
          <cell r="C167">
            <v>5</v>
          </cell>
          <cell r="D167">
            <v>2</v>
          </cell>
          <cell r="E167" t="str">
            <v>05</v>
          </cell>
          <cell r="F167" t="str">
            <v>07</v>
          </cell>
          <cell r="G167" t="str">
            <v>Asignación para Devolución de Aportes por no Causar Montepío</v>
          </cell>
        </row>
        <row r="168">
          <cell r="B168">
            <v>520508</v>
          </cell>
          <cell r="C168">
            <v>5</v>
          </cell>
          <cell r="D168">
            <v>2</v>
          </cell>
          <cell r="E168" t="str">
            <v>05</v>
          </cell>
          <cell r="F168" t="str">
            <v>08</v>
          </cell>
          <cell r="G168" t="str">
            <v>Asignación para Gastos de Funcionamiento de las Unidades Médicas</v>
          </cell>
        </row>
        <row r="169">
          <cell r="B169">
            <v>520599</v>
          </cell>
          <cell r="C169">
            <v>5</v>
          </cell>
          <cell r="D169">
            <v>2</v>
          </cell>
          <cell r="E169" t="str">
            <v>05</v>
          </cell>
          <cell r="F169">
            <v>99</v>
          </cell>
          <cell r="G169" t="str">
            <v>Otros Gastos en Afiliados y Jubilados</v>
          </cell>
        </row>
        <row r="170">
          <cell r="B170">
            <v>5299</v>
          </cell>
          <cell r="C170">
            <v>5</v>
          </cell>
          <cell r="D170">
            <v>2</v>
          </cell>
          <cell r="E170">
            <v>99</v>
          </cell>
          <cell r="F170">
            <v>0</v>
          </cell>
          <cell r="G170" t="str">
            <v>Asignaciones a Distribuir</v>
          </cell>
        </row>
        <row r="171">
          <cell r="B171">
            <v>529901</v>
          </cell>
          <cell r="C171">
            <v>5</v>
          </cell>
          <cell r="D171">
            <v>2</v>
          </cell>
          <cell r="E171">
            <v>99</v>
          </cell>
          <cell r="F171" t="str">
            <v>01</v>
          </cell>
          <cell r="G171" t="str">
            <v>Asignación a Distribuir para Prestaciones de la Seguridad Social</v>
          </cell>
        </row>
        <row r="172">
          <cell r="B172">
            <v>53</v>
          </cell>
          <cell r="C172">
            <v>5</v>
          </cell>
          <cell r="D172">
            <v>3</v>
          </cell>
          <cell r="E172">
            <v>0</v>
          </cell>
          <cell r="F172">
            <v>0</v>
          </cell>
          <cell r="G172" t="str">
            <v>BIENES Y SERVICIOS DE CONSUMO</v>
          </cell>
        </row>
        <row r="173">
          <cell r="B173">
            <v>5301</v>
          </cell>
          <cell r="C173">
            <v>5</v>
          </cell>
          <cell r="D173">
            <v>3</v>
          </cell>
          <cell r="E173" t="str">
            <v>01</v>
          </cell>
          <cell r="F173">
            <v>0</v>
          </cell>
          <cell r="G173" t="str">
            <v>Servicios Básicos</v>
          </cell>
        </row>
        <row r="174">
          <cell r="B174">
            <v>530101</v>
          </cell>
          <cell r="C174">
            <v>5</v>
          </cell>
          <cell r="D174">
            <v>3</v>
          </cell>
          <cell r="E174" t="str">
            <v>01</v>
          </cell>
          <cell r="F174" t="str">
            <v>01</v>
          </cell>
          <cell r="G174" t="str">
            <v>Agua Potable</v>
          </cell>
        </row>
        <row r="175">
          <cell r="B175">
            <v>530102</v>
          </cell>
          <cell r="C175">
            <v>5</v>
          </cell>
          <cell r="D175">
            <v>3</v>
          </cell>
          <cell r="E175" t="str">
            <v>01</v>
          </cell>
          <cell r="F175" t="str">
            <v>02</v>
          </cell>
          <cell r="G175" t="str">
            <v>Agua de Riego</v>
          </cell>
        </row>
        <row r="176">
          <cell r="B176">
            <v>530104</v>
          </cell>
          <cell r="C176">
            <v>5</v>
          </cell>
          <cell r="D176">
            <v>3</v>
          </cell>
          <cell r="E176" t="str">
            <v>01</v>
          </cell>
          <cell r="F176" t="str">
            <v>04</v>
          </cell>
          <cell r="G176" t="str">
            <v>Energía Eléctrica</v>
          </cell>
        </row>
        <row r="177">
          <cell r="B177">
            <v>530105</v>
          </cell>
          <cell r="C177">
            <v>5</v>
          </cell>
          <cell r="D177">
            <v>3</v>
          </cell>
          <cell r="E177" t="str">
            <v>01</v>
          </cell>
          <cell r="F177" t="str">
            <v>05</v>
          </cell>
          <cell r="G177" t="str">
            <v>Telecomunicaciones</v>
          </cell>
        </row>
        <row r="178">
          <cell r="B178">
            <v>530106</v>
          </cell>
          <cell r="C178">
            <v>5</v>
          </cell>
          <cell r="D178">
            <v>3</v>
          </cell>
          <cell r="E178" t="str">
            <v>01</v>
          </cell>
          <cell r="F178" t="str">
            <v>06</v>
          </cell>
          <cell r="G178" t="str">
            <v>Servicio de Correo</v>
          </cell>
        </row>
        <row r="179">
          <cell r="B179">
            <v>5302</v>
          </cell>
          <cell r="C179">
            <v>5</v>
          </cell>
          <cell r="D179">
            <v>3</v>
          </cell>
          <cell r="E179" t="str">
            <v>02</v>
          </cell>
          <cell r="F179">
            <v>0</v>
          </cell>
          <cell r="G179" t="str">
            <v>Servicios Generales</v>
          </cell>
        </row>
        <row r="180">
          <cell r="B180">
            <v>530201</v>
          </cell>
          <cell r="C180">
            <v>5</v>
          </cell>
          <cell r="D180">
            <v>3</v>
          </cell>
          <cell r="E180" t="str">
            <v>02</v>
          </cell>
          <cell r="F180" t="str">
            <v>01</v>
          </cell>
          <cell r="G180" t="str">
            <v>Transporte de Personal</v>
          </cell>
        </row>
        <row r="181">
          <cell r="B181">
            <v>530202</v>
          </cell>
          <cell r="C181">
            <v>5</v>
          </cell>
          <cell r="D181">
            <v>3</v>
          </cell>
          <cell r="E181" t="str">
            <v>02</v>
          </cell>
          <cell r="F181" t="str">
            <v>02</v>
          </cell>
          <cell r="G181" t="str">
            <v>Fletes y Maniobras</v>
          </cell>
        </row>
        <row r="182">
          <cell r="B182">
            <v>530203</v>
          </cell>
          <cell r="C182">
            <v>5</v>
          </cell>
          <cell r="D182">
            <v>3</v>
          </cell>
          <cell r="E182" t="str">
            <v>02</v>
          </cell>
          <cell r="F182" t="str">
            <v>03</v>
          </cell>
          <cell r="G182" t="str">
            <v>Almacenamiento, Embalaje, Envase y Recarga de Extintores</v>
          </cell>
        </row>
        <row r="183">
          <cell r="B183">
            <v>530204</v>
          </cell>
          <cell r="C183">
            <v>5</v>
          </cell>
          <cell r="D183">
            <v>3</v>
          </cell>
          <cell r="E183" t="str">
            <v>02</v>
          </cell>
          <cell r="F183" t="str">
            <v>04</v>
          </cell>
          <cell r="G183" t="str">
            <v>Edición,     Impresión,     Reproducción,     Publicaciones,     Suscripciones,     Fotocopiado,
Traducción,  Empastado,  Enmarcación,  Serigrafía,  Fotografía,  Carnetización,  Filmación  e Imágenes Satelitales.</v>
          </cell>
        </row>
        <row r="184">
          <cell r="B184">
            <v>530205</v>
          </cell>
          <cell r="C184">
            <v>5</v>
          </cell>
          <cell r="D184">
            <v>3</v>
          </cell>
          <cell r="E184" t="str">
            <v>02</v>
          </cell>
          <cell r="F184" t="str">
            <v>05</v>
          </cell>
          <cell r="G184" t="str">
            <v>Espectáculos Culturales y Sociales</v>
          </cell>
        </row>
        <row r="185">
          <cell r="B185">
            <v>530206</v>
          </cell>
          <cell r="C185">
            <v>5</v>
          </cell>
          <cell r="D185">
            <v>3</v>
          </cell>
          <cell r="E185" t="str">
            <v>02</v>
          </cell>
          <cell r="F185" t="str">
            <v>06</v>
          </cell>
          <cell r="G185" t="str">
            <v>Eventos Públicos y Oficiales</v>
          </cell>
        </row>
        <row r="186">
          <cell r="B186">
            <v>530207</v>
          </cell>
          <cell r="C186">
            <v>5</v>
          </cell>
          <cell r="D186">
            <v>3</v>
          </cell>
          <cell r="E186" t="str">
            <v>02</v>
          </cell>
          <cell r="F186" t="str">
            <v>07</v>
          </cell>
          <cell r="G186" t="str">
            <v>Difusión, Información y Publicidad</v>
          </cell>
        </row>
        <row r="187">
          <cell r="B187">
            <v>530208</v>
          </cell>
          <cell r="C187">
            <v>5</v>
          </cell>
          <cell r="D187">
            <v>3</v>
          </cell>
          <cell r="E187" t="str">
            <v>02</v>
          </cell>
          <cell r="F187" t="str">
            <v>08</v>
          </cell>
          <cell r="G187" t="str">
            <v>Servicio de Seguridad y Vigilancia</v>
          </cell>
        </row>
        <row r="188">
          <cell r="B188">
            <v>530209</v>
          </cell>
          <cell r="C188">
            <v>5</v>
          </cell>
          <cell r="D188">
            <v>3</v>
          </cell>
          <cell r="E188" t="str">
            <v>02</v>
          </cell>
          <cell r="F188" t="str">
            <v>09</v>
          </cell>
          <cell r="G188" t="str">
            <v>Servicios de Aseo; Lavado de Vestimenta de Trabajo; Fumigación, Desinfección y Limpieza
de Instalaciones</v>
          </cell>
        </row>
        <row r="189">
          <cell r="B189">
            <v>530210</v>
          </cell>
          <cell r="C189">
            <v>5</v>
          </cell>
          <cell r="D189">
            <v>3</v>
          </cell>
          <cell r="E189" t="str">
            <v>02</v>
          </cell>
          <cell r="F189">
            <v>10</v>
          </cell>
          <cell r="G189" t="str">
            <v>Servicio de Guardería</v>
          </cell>
        </row>
        <row r="190">
          <cell r="B190">
            <v>530212</v>
          </cell>
          <cell r="C190">
            <v>5</v>
          </cell>
          <cell r="D190">
            <v>3</v>
          </cell>
          <cell r="E190" t="str">
            <v>02</v>
          </cell>
          <cell r="F190">
            <v>12</v>
          </cell>
          <cell r="G190" t="str">
            <v>Investigaciones Profesionales y Análisis de Laboratorio</v>
          </cell>
        </row>
        <row r="191">
          <cell r="B191">
            <v>530215</v>
          </cell>
          <cell r="C191">
            <v>5</v>
          </cell>
          <cell r="D191">
            <v>3</v>
          </cell>
          <cell r="E191" t="str">
            <v>02</v>
          </cell>
          <cell r="F191">
            <v>15</v>
          </cell>
          <cell r="G191" t="str">
            <v>Gastos Especiales para Inteligencia y Contrainteligencia</v>
          </cell>
        </row>
        <row r="192">
          <cell r="B192">
            <v>530216</v>
          </cell>
          <cell r="C192">
            <v>5</v>
          </cell>
          <cell r="D192">
            <v>3</v>
          </cell>
          <cell r="E192" t="str">
            <v>02</v>
          </cell>
          <cell r="F192">
            <v>16</v>
          </cell>
          <cell r="G192" t="str">
            <v>Servicios de Voluntariado</v>
          </cell>
        </row>
        <row r="193">
          <cell r="B193">
            <v>530217</v>
          </cell>
          <cell r="C193">
            <v>5</v>
          </cell>
          <cell r="D193">
            <v>3</v>
          </cell>
          <cell r="E193" t="str">
            <v>02</v>
          </cell>
          <cell r="F193">
            <v>17</v>
          </cell>
          <cell r="G193" t="str">
            <v>Servicios de Difusión e Información</v>
          </cell>
        </row>
        <row r="194">
          <cell r="B194">
            <v>530218</v>
          </cell>
          <cell r="C194">
            <v>5</v>
          </cell>
          <cell r="D194">
            <v>3</v>
          </cell>
          <cell r="E194" t="str">
            <v>02</v>
          </cell>
          <cell r="F194">
            <v>18</v>
          </cell>
          <cell r="G194" t="str">
            <v>Servicios de Publicidad y Propaganda en Medios de Comunicación Masiva</v>
          </cell>
        </row>
        <row r="195">
          <cell r="B195">
            <v>530219</v>
          </cell>
          <cell r="C195">
            <v>5</v>
          </cell>
          <cell r="D195">
            <v>3</v>
          </cell>
          <cell r="E195" t="str">
            <v>02</v>
          </cell>
          <cell r="F195">
            <v>19</v>
          </cell>
          <cell r="G195" t="str">
            <v>Servicios de Publicidad y Propaganda Usando otros Medios</v>
          </cell>
        </row>
        <row r="196">
          <cell r="B196">
            <v>530220</v>
          </cell>
          <cell r="C196">
            <v>5</v>
          </cell>
          <cell r="D196">
            <v>3</v>
          </cell>
          <cell r="E196" t="str">
            <v>02</v>
          </cell>
          <cell r="F196">
            <v>20</v>
          </cell>
          <cell r="G196" t="str">
            <v>Servicios para Actividades Agropecuarias, Pesca y Caza</v>
          </cell>
        </row>
        <row r="197">
          <cell r="B197">
            <v>530221</v>
          </cell>
          <cell r="C197">
            <v>5</v>
          </cell>
          <cell r="D197">
            <v>3</v>
          </cell>
          <cell r="E197" t="str">
            <v>02</v>
          </cell>
          <cell r="F197">
            <v>21</v>
          </cell>
          <cell r="G197" t="str">
            <v>Servicios Personales Eventuales sin Relación de Dependencia</v>
          </cell>
        </row>
        <row r="198">
          <cell r="B198">
            <v>530222</v>
          </cell>
          <cell r="C198">
            <v>5</v>
          </cell>
          <cell r="D198">
            <v>3</v>
          </cell>
          <cell r="E198" t="str">
            <v>02</v>
          </cell>
          <cell r="F198">
            <v>22</v>
          </cell>
          <cell r="G198" t="str">
            <v>Servicios y Derechos en Producción y Programación de Radio y Televisión</v>
          </cell>
        </row>
        <row r="199">
          <cell r="B199">
            <v>530223</v>
          </cell>
          <cell r="C199">
            <v>5</v>
          </cell>
          <cell r="D199">
            <v>3</v>
          </cell>
          <cell r="E199" t="str">
            <v>02</v>
          </cell>
          <cell r="F199">
            <v>23</v>
          </cell>
          <cell r="G199" t="str">
            <v>Servicios de Cartografía</v>
          </cell>
        </row>
        <row r="200">
          <cell r="B200">
            <v>530224</v>
          </cell>
          <cell r="C200">
            <v>5</v>
          </cell>
          <cell r="D200">
            <v>3</v>
          </cell>
          <cell r="E200" t="str">
            <v>02</v>
          </cell>
          <cell r="F200">
            <v>24</v>
          </cell>
          <cell r="G200" t="str">
            <v>Servicio de Implementación y Administración de Bancos de Información</v>
          </cell>
        </row>
        <row r="201">
          <cell r="B201">
            <v>530225</v>
          </cell>
          <cell r="C201">
            <v>5</v>
          </cell>
          <cell r="D201">
            <v>3</v>
          </cell>
          <cell r="E201" t="str">
            <v>02</v>
          </cell>
          <cell r="F201">
            <v>25</v>
          </cell>
          <cell r="G201" t="str">
            <v>Servicio   de   Incineración   de   Documentos   Públicos;    Sustancias   Estupefacientes   y</v>
          </cell>
        </row>
        <row r="202">
          <cell r="B202">
            <v>530226</v>
          </cell>
          <cell r="C202">
            <v>5</v>
          </cell>
          <cell r="D202">
            <v>3</v>
          </cell>
          <cell r="E202" t="str">
            <v>02</v>
          </cell>
          <cell r="F202">
            <v>26</v>
          </cell>
          <cell r="G202" t="str">
            <v>Servicios Médicos Hospitalarios y Complementarios</v>
          </cell>
        </row>
        <row r="203">
          <cell r="B203">
            <v>530227</v>
          </cell>
          <cell r="C203">
            <v>5</v>
          </cell>
          <cell r="D203">
            <v>3</v>
          </cell>
          <cell r="E203" t="str">
            <v>02</v>
          </cell>
          <cell r="F203">
            <v>27</v>
          </cell>
          <cell r="G203" t="str">
            <v>Servicios de Repatriación de Cadáveres de Ecuatorianos Fallecidos en el Exterior</v>
          </cell>
        </row>
        <row r="204">
          <cell r="B204">
            <v>530228</v>
          </cell>
          <cell r="C204">
            <v>5</v>
          </cell>
          <cell r="D204">
            <v>3</v>
          </cell>
          <cell r="E204" t="str">
            <v>02</v>
          </cell>
          <cell r="F204">
            <v>28</v>
          </cell>
          <cell r="G204" t="str">
            <v>Servicios de Provisión de Dispositivos Electrónicos y Certificación para Registro de Firmas Digitales</v>
          </cell>
        </row>
        <row r="205">
          <cell r="B205">
            <v>530229</v>
          </cell>
          <cell r="C205">
            <v>5</v>
          </cell>
          <cell r="D205">
            <v>3</v>
          </cell>
          <cell r="E205" t="str">
            <v>02</v>
          </cell>
          <cell r="F205">
            <v>29</v>
          </cell>
          <cell r="G205" t="str">
            <v>Servicios de Soporte al Usuario a través de Centros de Servicio y Operadores Telefónicos</v>
          </cell>
        </row>
        <row r="206">
          <cell r="B206">
            <v>530230</v>
          </cell>
          <cell r="C206">
            <v>5</v>
          </cell>
          <cell r="D206">
            <v>3</v>
          </cell>
          <cell r="E206" t="str">
            <v>02</v>
          </cell>
          <cell r="F206">
            <v>30</v>
          </cell>
          <cell r="G206" t="str">
            <v>Digitalización de Información y Datos Públicos</v>
          </cell>
        </row>
        <row r="207">
          <cell r="B207">
            <v>530231</v>
          </cell>
          <cell r="C207">
            <v>5</v>
          </cell>
          <cell r="D207">
            <v>3</v>
          </cell>
          <cell r="E207" t="str">
            <v>02</v>
          </cell>
          <cell r="F207">
            <v>31</v>
          </cell>
          <cell r="G207" t="str">
            <v>Servicios de Protección y Asistencia Técnica a Víctimas, Testigos y Otros Participantes en
Procesos Penales</v>
          </cell>
        </row>
        <row r="208">
          <cell r="B208">
            <v>530232</v>
          </cell>
          <cell r="C208">
            <v>5</v>
          </cell>
          <cell r="D208">
            <v>3</v>
          </cell>
          <cell r="E208" t="str">
            <v>02</v>
          </cell>
          <cell r="F208">
            <v>32</v>
          </cell>
          <cell r="G208" t="str">
            <v>Barrido Predial para la Modernización del Sistema de Información Predial</v>
          </cell>
        </row>
        <row r="209">
          <cell r="B209">
            <v>530233</v>
          </cell>
          <cell r="C209">
            <v>5</v>
          </cell>
          <cell r="D209">
            <v>3</v>
          </cell>
          <cell r="E209" t="str">
            <v>02</v>
          </cell>
          <cell r="F209">
            <v>33</v>
          </cell>
          <cell r="G209" t="str">
            <v>Servicios en Actividades Mineras e Hidrocarburíferas</v>
          </cell>
        </row>
        <row r="210">
          <cell r="B210">
            <v>530234</v>
          </cell>
          <cell r="C210">
            <v>5</v>
          </cell>
          <cell r="D210">
            <v>3</v>
          </cell>
          <cell r="E210" t="str">
            <v>02</v>
          </cell>
          <cell r="F210">
            <v>34</v>
          </cell>
          <cell r="G210" t="str">
            <v>Comisiones por la Venta de Productos, Servicios Postales y Financieros</v>
          </cell>
        </row>
        <row r="211">
          <cell r="B211">
            <v>530235</v>
          </cell>
          <cell r="C211">
            <v>5</v>
          </cell>
          <cell r="D211">
            <v>3</v>
          </cell>
          <cell r="E211" t="str">
            <v>02</v>
          </cell>
          <cell r="F211">
            <v>35</v>
          </cell>
          <cell r="G211" t="str">
            <v>Servicio de Alimentación</v>
          </cell>
        </row>
        <row r="212">
          <cell r="B212">
            <v>530236</v>
          </cell>
          <cell r="C212">
            <v>5</v>
          </cell>
          <cell r="D212">
            <v>3</v>
          </cell>
          <cell r="E212" t="str">
            <v>02</v>
          </cell>
          <cell r="F212">
            <v>36</v>
          </cell>
          <cell r="G212" t="str">
            <v>Servicios en Plantaciones Forestales</v>
          </cell>
        </row>
        <row r="213">
          <cell r="B213">
            <v>530237</v>
          </cell>
          <cell r="C213">
            <v>5</v>
          </cell>
          <cell r="D213">
            <v>3</v>
          </cell>
          <cell r="E213" t="str">
            <v>02</v>
          </cell>
          <cell r="F213">
            <v>37</v>
          </cell>
          <cell r="G213" t="str">
            <v>Remediación, Restauración y Descontaminación de Cuerpos de Agua</v>
          </cell>
        </row>
        <row r="214">
          <cell r="B214">
            <v>530238</v>
          </cell>
          <cell r="C214">
            <v>5</v>
          </cell>
          <cell r="D214">
            <v>3</v>
          </cell>
          <cell r="E214" t="str">
            <v>02</v>
          </cell>
          <cell r="F214">
            <v>38</v>
          </cell>
          <cell r="G214" t="str">
            <v>Servicio de Administración de Patio de Contenedores</v>
          </cell>
        </row>
        <row r="215">
          <cell r="B215">
            <v>530239</v>
          </cell>
          <cell r="C215">
            <v>5</v>
          </cell>
          <cell r="D215">
            <v>3</v>
          </cell>
          <cell r="E215" t="str">
            <v>02</v>
          </cell>
          <cell r="F215">
            <v>39</v>
          </cell>
          <cell r="G215" t="str">
            <v>Membrecías</v>
          </cell>
        </row>
        <row r="216">
          <cell r="B216">
            <v>530240</v>
          </cell>
          <cell r="C216">
            <v>5</v>
          </cell>
          <cell r="D216">
            <v>3</v>
          </cell>
          <cell r="E216" t="str">
            <v>02</v>
          </cell>
          <cell r="F216">
            <v>40</v>
          </cell>
          <cell r="G216" t="str">
            <v>Servicios Exequiales</v>
          </cell>
        </row>
        <row r="217">
          <cell r="B217">
            <v>530241</v>
          </cell>
          <cell r="C217">
            <v>5</v>
          </cell>
          <cell r="D217">
            <v>3</v>
          </cell>
          <cell r="E217" t="str">
            <v>02</v>
          </cell>
          <cell r="F217">
            <v>41</v>
          </cell>
          <cell r="G217" t="str">
            <v>Servicio  de  Monitoreo  de  la  Información  en  Televisión,  Radio,  Prensa,  Medios  On-Line  y
Otros</v>
          </cell>
        </row>
        <row r="218">
          <cell r="B218">
            <v>530242</v>
          </cell>
          <cell r="C218">
            <v>5</v>
          </cell>
          <cell r="D218">
            <v>3</v>
          </cell>
          <cell r="E218" t="str">
            <v>02</v>
          </cell>
          <cell r="F218">
            <v>42</v>
          </cell>
          <cell r="G218" t="str">
            <v>Servicios   de   Almacenamiento,   Control,   Custodia   y   Dispensación   de   Medicamentos,
Materiales e Insumos Médicos; y, Otros</v>
          </cell>
        </row>
        <row r="219">
          <cell r="B219">
            <v>530243</v>
          </cell>
          <cell r="C219">
            <v>5</v>
          </cell>
          <cell r="D219">
            <v>3</v>
          </cell>
          <cell r="E219" t="str">
            <v>02</v>
          </cell>
          <cell r="F219">
            <v>43</v>
          </cell>
          <cell r="G219" t="str">
            <v>Garantía Extendida de Bienes</v>
          </cell>
        </row>
        <row r="220">
          <cell r="B220">
            <v>530244</v>
          </cell>
          <cell r="C220">
            <v>5</v>
          </cell>
          <cell r="D220">
            <v>3</v>
          </cell>
          <cell r="E220" t="str">
            <v>02</v>
          </cell>
          <cell r="F220">
            <v>44</v>
          </cell>
          <cell r="G220" t="str">
            <v>Servicio de Confección de Menaje de Hogar y/o Prendas de Protección</v>
          </cell>
        </row>
        <row r="221">
          <cell r="B221">
            <v>530245</v>
          </cell>
          <cell r="C221">
            <v>5</v>
          </cell>
          <cell r="D221">
            <v>3</v>
          </cell>
          <cell r="E221" t="str">
            <v>02</v>
          </cell>
          <cell r="F221">
            <v>45</v>
          </cell>
          <cell r="G221" t="str">
            <v>Servicios relacionados a la exhumación e inhumación de cadáveres</v>
          </cell>
        </row>
        <row r="222">
          <cell r="B222">
            <v>530246</v>
          </cell>
          <cell r="C222">
            <v>5</v>
          </cell>
          <cell r="D222">
            <v>3</v>
          </cell>
          <cell r="E222" t="str">
            <v>02</v>
          </cell>
          <cell r="F222">
            <v>46</v>
          </cell>
          <cell r="G222" t="str">
            <v>Servicios  de  Identificación,  Marcación,  Autentificación,  Rastreo,  Monitoreo,  Seguimiento
y/o Trazabilidad</v>
          </cell>
        </row>
        <row r="223">
          <cell r="B223">
            <v>530247</v>
          </cell>
          <cell r="C223">
            <v>5</v>
          </cell>
          <cell r="D223">
            <v>3</v>
          </cell>
          <cell r="E223" t="str">
            <v>02</v>
          </cell>
          <cell r="F223">
            <v>47</v>
          </cell>
          <cell r="G223" t="str">
            <v>Gastos de Educación para el Servicio Exterior</v>
          </cell>
        </row>
        <row r="224">
          <cell r="B224">
            <v>530248</v>
          </cell>
          <cell r="C224">
            <v>5</v>
          </cell>
          <cell r="D224">
            <v>3</v>
          </cell>
          <cell r="E224" t="str">
            <v>02</v>
          </cell>
          <cell r="F224">
            <v>48</v>
          </cell>
          <cell r="G224" t="str">
            <v>Eventos Oficiales</v>
          </cell>
        </row>
        <row r="225">
          <cell r="B225">
            <v>530249</v>
          </cell>
          <cell r="C225">
            <v>5</v>
          </cell>
          <cell r="D225">
            <v>3</v>
          </cell>
          <cell r="E225" t="str">
            <v>02</v>
          </cell>
          <cell r="F225">
            <v>49</v>
          </cell>
          <cell r="G225" t="str">
            <v>Eventos Públicos Promocionales</v>
          </cell>
        </row>
        <row r="226">
          <cell r="B226">
            <v>530299</v>
          </cell>
          <cell r="C226">
            <v>5</v>
          </cell>
          <cell r="D226">
            <v>3</v>
          </cell>
          <cell r="E226" t="str">
            <v>02</v>
          </cell>
          <cell r="F226">
            <v>99</v>
          </cell>
          <cell r="G226" t="str">
            <v>Otros Servicios Generales</v>
          </cell>
        </row>
        <row r="227">
          <cell r="B227">
            <v>5303</v>
          </cell>
          <cell r="C227">
            <v>5</v>
          </cell>
          <cell r="D227">
            <v>3</v>
          </cell>
          <cell r="E227" t="str">
            <v>03</v>
          </cell>
          <cell r="F227">
            <v>0</v>
          </cell>
          <cell r="G227" t="str">
            <v>Traslados, Instalaciones, Viáticos y Subsistencias</v>
          </cell>
        </row>
        <row r="228">
          <cell r="B228">
            <v>530301</v>
          </cell>
          <cell r="C228">
            <v>5</v>
          </cell>
          <cell r="D228">
            <v>3</v>
          </cell>
          <cell r="E228" t="str">
            <v>03</v>
          </cell>
          <cell r="F228" t="str">
            <v>01</v>
          </cell>
          <cell r="G228" t="str">
            <v>Pasajes al Interior</v>
          </cell>
        </row>
        <row r="229">
          <cell r="B229">
            <v>530302</v>
          </cell>
          <cell r="C229">
            <v>5</v>
          </cell>
          <cell r="D229">
            <v>3</v>
          </cell>
          <cell r="E229" t="str">
            <v>03</v>
          </cell>
          <cell r="F229" t="str">
            <v>02</v>
          </cell>
          <cell r="G229" t="str">
            <v>Pasajes al Exterior</v>
          </cell>
        </row>
        <row r="230">
          <cell r="B230">
            <v>530303</v>
          </cell>
          <cell r="C230">
            <v>5</v>
          </cell>
          <cell r="D230">
            <v>3</v>
          </cell>
          <cell r="E230" t="str">
            <v>03</v>
          </cell>
          <cell r="F230" t="str">
            <v>03</v>
          </cell>
          <cell r="G230" t="str">
            <v>Viáticos y Subsistencias en el Interior</v>
          </cell>
        </row>
        <row r="231">
          <cell r="B231">
            <v>530304</v>
          </cell>
          <cell r="C231">
            <v>5</v>
          </cell>
          <cell r="D231">
            <v>3</v>
          </cell>
          <cell r="E231" t="str">
            <v>03</v>
          </cell>
          <cell r="F231" t="str">
            <v>04</v>
          </cell>
          <cell r="G231" t="str">
            <v>Viáticos y Subsistencias en el Exterior</v>
          </cell>
        </row>
        <row r="232">
          <cell r="B232">
            <v>530305</v>
          </cell>
          <cell r="C232">
            <v>5</v>
          </cell>
          <cell r="D232">
            <v>3</v>
          </cell>
          <cell r="E232" t="str">
            <v>03</v>
          </cell>
          <cell r="F232" t="str">
            <v>05</v>
          </cell>
          <cell r="G232" t="str">
            <v>Mudanzas e Instalaciones</v>
          </cell>
        </row>
        <row r="233">
          <cell r="B233">
            <v>530306</v>
          </cell>
          <cell r="C233">
            <v>5</v>
          </cell>
          <cell r="D233">
            <v>3</v>
          </cell>
          <cell r="E233" t="str">
            <v>03</v>
          </cell>
          <cell r="F233" t="str">
            <v>06</v>
          </cell>
          <cell r="G233" t="str">
            <v>Viáticos por Gastos de Residencia</v>
          </cell>
        </row>
        <row r="234">
          <cell r="B234">
            <v>530307</v>
          </cell>
          <cell r="C234">
            <v>5</v>
          </cell>
          <cell r="D234">
            <v>3</v>
          </cell>
          <cell r="E234" t="str">
            <v>03</v>
          </cell>
          <cell r="F234" t="str">
            <v>07</v>
          </cell>
          <cell r="G234" t="str">
            <v>Gastos para la Atención a Delegados Extranjeros y Nacionales, Deportistas, Entrenadores
y Cuerpo Técnico que Representen al País</v>
          </cell>
        </row>
        <row r="235">
          <cell r="B235">
            <v>530308</v>
          </cell>
          <cell r="C235">
            <v>5</v>
          </cell>
          <cell r="D235">
            <v>3</v>
          </cell>
          <cell r="E235" t="str">
            <v>03</v>
          </cell>
          <cell r="F235" t="str">
            <v>08</v>
          </cell>
          <cell r="G235" t="str">
            <v>Recargos por cambios en pasajes al interior y al exterior del país</v>
          </cell>
        </row>
        <row r="236">
          <cell r="B236">
            <v>530309</v>
          </cell>
          <cell r="C236">
            <v>5</v>
          </cell>
          <cell r="D236">
            <v>3</v>
          </cell>
          <cell r="E236" t="str">
            <v>03</v>
          </cell>
          <cell r="F236" t="str">
            <v>09</v>
          </cell>
          <cell r="G236" t="str">
            <v>Gastos de Representación en el Exterior</v>
          </cell>
        </row>
        <row r="237">
          <cell r="B237">
            <v>5304</v>
          </cell>
          <cell r="C237">
            <v>5</v>
          </cell>
          <cell r="D237">
            <v>3</v>
          </cell>
          <cell r="E237" t="str">
            <v>04</v>
          </cell>
          <cell r="F237">
            <v>0</v>
          </cell>
          <cell r="G237" t="str">
            <v>Instalación, Mantenimiento y Reparación</v>
          </cell>
        </row>
        <row r="238">
          <cell r="B238">
            <v>530401</v>
          </cell>
          <cell r="C238">
            <v>5</v>
          </cell>
          <cell r="D238">
            <v>3</v>
          </cell>
          <cell r="E238" t="str">
            <v>04</v>
          </cell>
          <cell r="F238" t="str">
            <v>01</v>
          </cell>
          <cell r="G238" t="str">
            <v>Terrenos (Mantenimiento)</v>
          </cell>
        </row>
        <row r="239">
          <cell r="B239">
            <v>530402</v>
          </cell>
          <cell r="C239">
            <v>5</v>
          </cell>
          <cell r="D239">
            <v>3</v>
          </cell>
          <cell r="E239" t="str">
            <v>04</v>
          </cell>
          <cell r="F239" t="str">
            <v>02</v>
          </cell>
          <cell r="G239" t="str">
            <v>Edificios,  Locales,  Residencias  y  Cableado  Estructurado  (Intslación,  Mantenimiento  y
Reparación)</v>
          </cell>
        </row>
        <row r="240">
          <cell r="B240">
            <v>530403</v>
          </cell>
          <cell r="C240">
            <v>5</v>
          </cell>
          <cell r="D240">
            <v>3</v>
          </cell>
          <cell r="E240" t="str">
            <v>04</v>
          </cell>
          <cell r="F240" t="str">
            <v>03</v>
          </cell>
          <cell r="G240" t="str">
            <v>Mobiliarios  (Instalación, Mantenimiento y Reparación)</v>
          </cell>
        </row>
        <row r="241">
          <cell r="B241">
            <v>530404</v>
          </cell>
          <cell r="C241">
            <v>5</v>
          </cell>
          <cell r="D241">
            <v>3</v>
          </cell>
          <cell r="E241" t="str">
            <v>04</v>
          </cell>
          <cell r="F241" t="str">
            <v>04</v>
          </cell>
          <cell r="G241" t="str">
            <v>Maquinarias y Equipos (Instalación, Mantenimiento y Reparación)</v>
          </cell>
        </row>
        <row r="242">
          <cell r="B242">
            <v>530405</v>
          </cell>
          <cell r="C242">
            <v>5</v>
          </cell>
          <cell r="D242">
            <v>3</v>
          </cell>
          <cell r="E242" t="str">
            <v>04</v>
          </cell>
          <cell r="F242" t="str">
            <v>05</v>
          </cell>
          <cell r="G242" t="str">
            <v>Vehículos (Mantenimiento y Reparación)</v>
          </cell>
        </row>
        <row r="243">
          <cell r="B243">
            <v>530406</v>
          </cell>
          <cell r="C243">
            <v>5</v>
          </cell>
          <cell r="D243">
            <v>3</v>
          </cell>
          <cell r="E243" t="str">
            <v>04</v>
          </cell>
          <cell r="F243" t="str">
            <v>06</v>
          </cell>
          <cell r="G243" t="str">
            <v>Herramientas (Mantenimiento y Reparación)</v>
          </cell>
        </row>
        <row r="244">
          <cell r="B244">
            <v>530408</v>
          </cell>
          <cell r="C244">
            <v>5</v>
          </cell>
          <cell r="D244">
            <v>3</v>
          </cell>
          <cell r="E244" t="str">
            <v>04</v>
          </cell>
          <cell r="F244" t="str">
            <v>08</v>
          </cell>
          <cell r="G244" t="str">
            <v>Bienes Artísticos, Culturales y Accesorios de la Escolta Presidencial</v>
          </cell>
        </row>
        <row r="245">
          <cell r="B245">
            <v>530409</v>
          </cell>
          <cell r="C245">
            <v>5</v>
          </cell>
          <cell r="D245">
            <v>3</v>
          </cell>
          <cell r="E245" t="str">
            <v>04</v>
          </cell>
          <cell r="F245" t="str">
            <v>09</v>
          </cell>
          <cell r="G245" t="str">
            <v>Libros y Colecciones</v>
          </cell>
        </row>
        <row r="246">
          <cell r="B246">
            <v>530410</v>
          </cell>
          <cell r="C246">
            <v>5</v>
          </cell>
          <cell r="D246">
            <v>3</v>
          </cell>
          <cell r="E246" t="str">
            <v>04</v>
          </cell>
          <cell r="F246">
            <v>10</v>
          </cell>
          <cell r="G246" t="str">
            <v>Bienes de Uso Bélico y de Seguridad Pública</v>
          </cell>
        </row>
        <row r="247">
          <cell r="B247">
            <v>530415</v>
          </cell>
          <cell r="C247">
            <v>5</v>
          </cell>
          <cell r="D247">
            <v>3</v>
          </cell>
          <cell r="E247" t="str">
            <v>04</v>
          </cell>
          <cell r="F247">
            <v>15</v>
          </cell>
          <cell r="G247" t="str">
            <v>Bienes Biológicos</v>
          </cell>
        </row>
        <row r="248">
          <cell r="B248">
            <v>530417</v>
          </cell>
          <cell r="C248">
            <v>5</v>
          </cell>
          <cell r="D248">
            <v>3</v>
          </cell>
          <cell r="E248" t="str">
            <v>04</v>
          </cell>
          <cell r="F248">
            <v>17</v>
          </cell>
          <cell r="G248" t="str">
            <v>Infraestructura</v>
          </cell>
        </row>
        <row r="249">
          <cell r="B249">
            <v>530418</v>
          </cell>
          <cell r="C249">
            <v>5</v>
          </cell>
          <cell r="D249">
            <v>3</v>
          </cell>
          <cell r="E249" t="str">
            <v>04</v>
          </cell>
          <cell r="F249">
            <v>18</v>
          </cell>
          <cell r="G249" t="str">
            <v>Mantenimiento de Áreas Verdes y Arreglo de Vías Internas</v>
          </cell>
        </row>
        <row r="250">
          <cell r="B250">
            <v>530419</v>
          </cell>
          <cell r="C250">
            <v>5</v>
          </cell>
          <cell r="D250">
            <v>3</v>
          </cell>
          <cell r="E250" t="str">
            <v>04</v>
          </cell>
          <cell r="F250">
            <v>19</v>
          </cell>
          <cell r="G250" t="str">
            <v>Bienes Deportivos (Instalación, Mantenimiento y Reparación)</v>
          </cell>
        </row>
        <row r="251">
          <cell r="B251">
            <v>530420</v>
          </cell>
          <cell r="C251">
            <v>5</v>
          </cell>
          <cell r="D251">
            <v>3</v>
          </cell>
          <cell r="E251" t="str">
            <v>04</v>
          </cell>
          <cell r="F251">
            <v>20</v>
          </cell>
          <cell r="G251" t="str">
            <v>Instalación, Mantenimiento y Reparación de Edificios, Locales y Residencias de propiedad
de las Entidades Públicas</v>
          </cell>
        </row>
        <row r="252">
          <cell r="B252">
            <v>530421</v>
          </cell>
          <cell r="C252">
            <v>5</v>
          </cell>
          <cell r="D252">
            <v>3</v>
          </cell>
          <cell r="E252" t="str">
            <v>04</v>
          </cell>
          <cell r="F252">
            <v>21</v>
          </cell>
          <cell r="G252" t="str">
            <v>Instalación, Mantenimiento y Reparación de Edificios, Locales y Residencias Arrendados a
Personas Naturales, Jurídicas o  Entidades Privadas</v>
          </cell>
        </row>
        <row r="253">
          <cell r="B253">
            <v>530422</v>
          </cell>
          <cell r="C253">
            <v>5</v>
          </cell>
          <cell r="D253">
            <v>3</v>
          </cell>
          <cell r="E253" t="str">
            <v>04</v>
          </cell>
          <cell r="F253">
            <v>22</v>
          </cell>
          <cell r="G253" t="str">
            <v>Vehículos Terrestres (Mantenimiento y Reparaciones)</v>
          </cell>
        </row>
        <row r="254">
          <cell r="B254">
            <v>530423</v>
          </cell>
          <cell r="C254">
            <v>5</v>
          </cell>
          <cell r="D254">
            <v>3</v>
          </cell>
          <cell r="E254" t="str">
            <v>04</v>
          </cell>
          <cell r="F254">
            <v>23</v>
          </cell>
          <cell r="G254" t="str">
            <v>Vehículos Marinos (Mantenimiento y Reparaciones)</v>
          </cell>
        </row>
        <row r="255">
          <cell r="B255">
            <v>530424</v>
          </cell>
          <cell r="C255">
            <v>5</v>
          </cell>
          <cell r="D255">
            <v>3</v>
          </cell>
          <cell r="E255" t="str">
            <v>04</v>
          </cell>
          <cell r="F255">
            <v>24</v>
          </cell>
          <cell r="G255" t="str">
            <v>Vehículos Aéreos (Mantenimiento y Reparaciones)</v>
          </cell>
        </row>
        <row r="256">
          <cell r="B256">
            <v>530425</v>
          </cell>
          <cell r="C256">
            <v>5</v>
          </cell>
          <cell r="D256">
            <v>3</v>
          </cell>
          <cell r="E256" t="str">
            <v>04</v>
          </cell>
          <cell r="F256">
            <v>25</v>
          </cell>
          <cell r="G256" t="str">
            <v>Instalación,  Readecuación,  Montaje  de  Exposiciones,  Mantenimiento  y  Reparación  de
Espacios y Bienes Culturales</v>
          </cell>
        </row>
        <row r="257">
          <cell r="B257">
            <v>530499</v>
          </cell>
          <cell r="C257">
            <v>5</v>
          </cell>
          <cell r="D257">
            <v>3</v>
          </cell>
          <cell r="E257" t="str">
            <v>04</v>
          </cell>
          <cell r="F257">
            <v>99</v>
          </cell>
          <cell r="G257" t="str">
            <v>Otras Instalaciones, Mantenimientos y Reparaciones</v>
          </cell>
        </row>
        <row r="258">
          <cell r="B258">
            <v>5305</v>
          </cell>
          <cell r="C258">
            <v>5</v>
          </cell>
          <cell r="D258">
            <v>3</v>
          </cell>
          <cell r="E258" t="str">
            <v>05</v>
          </cell>
          <cell r="F258">
            <v>0</v>
          </cell>
          <cell r="G258" t="str">
            <v>Arrendamiento de Bienes</v>
          </cell>
        </row>
        <row r="259">
          <cell r="B259">
            <v>530501</v>
          </cell>
          <cell r="C259">
            <v>5</v>
          </cell>
          <cell r="D259">
            <v>3</v>
          </cell>
          <cell r="E259" t="str">
            <v>05</v>
          </cell>
          <cell r="F259" t="str">
            <v>01</v>
          </cell>
          <cell r="G259" t="str">
            <v>Terrenos (Arrendamiento)</v>
          </cell>
        </row>
        <row r="260">
          <cell r="B260">
            <v>530502</v>
          </cell>
          <cell r="C260">
            <v>5</v>
          </cell>
          <cell r="D260">
            <v>3</v>
          </cell>
          <cell r="E260" t="str">
            <v>05</v>
          </cell>
          <cell r="F260" t="str">
            <v>02</v>
          </cell>
          <cell r="G260" t="str">
            <v>Edificios,   Locales   y   Residencias,   Parqueaderos,   Casilleros   Judiciales   y   Bancarios
(Arrendamiento)</v>
          </cell>
        </row>
        <row r="261">
          <cell r="B261">
            <v>530503</v>
          </cell>
          <cell r="C261">
            <v>5</v>
          </cell>
          <cell r="D261">
            <v>3</v>
          </cell>
          <cell r="E261" t="str">
            <v>05</v>
          </cell>
          <cell r="F261" t="str">
            <v>03</v>
          </cell>
          <cell r="G261" t="str">
            <v>Mobiliario (Arrendamiento)</v>
          </cell>
        </row>
        <row r="262">
          <cell r="B262">
            <v>530504</v>
          </cell>
          <cell r="C262">
            <v>5</v>
          </cell>
          <cell r="D262">
            <v>3</v>
          </cell>
          <cell r="E262" t="str">
            <v>05</v>
          </cell>
          <cell r="F262" t="str">
            <v>04</v>
          </cell>
          <cell r="G262" t="str">
            <v>Maquinarias y Equipos (Arrendamiento)</v>
          </cell>
        </row>
        <row r="263">
          <cell r="B263">
            <v>530505</v>
          </cell>
          <cell r="C263">
            <v>5</v>
          </cell>
          <cell r="D263">
            <v>3</v>
          </cell>
          <cell r="E263" t="str">
            <v>05</v>
          </cell>
          <cell r="F263" t="str">
            <v>05</v>
          </cell>
          <cell r="G263" t="str">
            <v>Vehículos (Arrendamiento)</v>
          </cell>
        </row>
        <row r="264">
          <cell r="B264">
            <v>530506</v>
          </cell>
          <cell r="C264">
            <v>5</v>
          </cell>
          <cell r="D264">
            <v>3</v>
          </cell>
          <cell r="E264" t="str">
            <v>05</v>
          </cell>
          <cell r="F264" t="str">
            <v>06</v>
          </cell>
          <cell r="G264" t="str">
            <v>Herramientas (Arrendamiento)</v>
          </cell>
        </row>
        <row r="265">
          <cell r="B265">
            <v>530515</v>
          </cell>
          <cell r="C265">
            <v>5</v>
          </cell>
          <cell r="D265">
            <v>3</v>
          </cell>
          <cell r="E265" t="str">
            <v>05</v>
          </cell>
          <cell r="F265">
            <v>15</v>
          </cell>
          <cell r="G265" t="str">
            <v>Bienes Biológicos (Alquiler)</v>
          </cell>
        </row>
        <row r="266">
          <cell r="B266">
            <v>530516</v>
          </cell>
          <cell r="C266">
            <v>5</v>
          </cell>
          <cell r="D266">
            <v>3</v>
          </cell>
          <cell r="E266" t="str">
            <v>05</v>
          </cell>
          <cell r="F266">
            <v>16</v>
          </cell>
          <cell r="G266" t="str">
            <v>Indumentaria, Prendas de protección, Accesorios y Otros</v>
          </cell>
        </row>
        <row r="267">
          <cell r="B267">
            <v>530517</v>
          </cell>
          <cell r="C267">
            <v>5</v>
          </cell>
          <cell r="D267">
            <v>3</v>
          </cell>
          <cell r="E267" t="str">
            <v>05</v>
          </cell>
          <cell r="F267">
            <v>17</v>
          </cell>
          <cell r="G267" t="str">
            <v>Vehículos Terrestres (Arrendamiento)</v>
          </cell>
        </row>
        <row r="268">
          <cell r="B268">
            <v>530518</v>
          </cell>
          <cell r="C268">
            <v>5</v>
          </cell>
          <cell r="D268">
            <v>3</v>
          </cell>
          <cell r="E268" t="str">
            <v>05</v>
          </cell>
          <cell r="F268">
            <v>18</v>
          </cell>
          <cell r="G268" t="str">
            <v>Vehículos Marinos (Arrendamiento)</v>
          </cell>
        </row>
        <row r="269">
          <cell r="B269">
            <v>530519</v>
          </cell>
          <cell r="C269">
            <v>5</v>
          </cell>
          <cell r="D269">
            <v>3</v>
          </cell>
          <cell r="E269" t="str">
            <v>05</v>
          </cell>
          <cell r="F269">
            <v>19</v>
          </cell>
          <cell r="G269" t="str">
            <v>Vehículos Aéreos (Arrendamiento)</v>
          </cell>
        </row>
        <row r="270">
          <cell r="B270">
            <v>530599</v>
          </cell>
          <cell r="C270">
            <v>5</v>
          </cell>
          <cell r="D270">
            <v>3</v>
          </cell>
          <cell r="E270" t="str">
            <v>05</v>
          </cell>
          <cell r="F270">
            <v>99</v>
          </cell>
          <cell r="G270" t="str">
            <v>Otros Arrendamientos</v>
          </cell>
        </row>
        <row r="271">
          <cell r="B271">
            <v>5306</v>
          </cell>
          <cell r="C271">
            <v>5</v>
          </cell>
          <cell r="D271">
            <v>3</v>
          </cell>
          <cell r="E271" t="str">
            <v>06</v>
          </cell>
          <cell r="F271">
            <v>0</v>
          </cell>
          <cell r="G271" t="str">
            <v>Contratación de Estudios, Investigaciones y Servicios Técnicos Especializados.</v>
          </cell>
        </row>
        <row r="272">
          <cell r="B272">
            <v>530601</v>
          </cell>
          <cell r="C272">
            <v>5</v>
          </cell>
          <cell r="D272">
            <v>3</v>
          </cell>
          <cell r="E272" t="str">
            <v>06</v>
          </cell>
          <cell r="F272" t="str">
            <v>01</v>
          </cell>
          <cell r="G272" t="str">
            <v>Consultoría, Asesoría e Investigación Especializada</v>
          </cell>
        </row>
        <row r="273">
          <cell r="B273">
            <v>530602</v>
          </cell>
          <cell r="C273">
            <v>5</v>
          </cell>
          <cell r="D273">
            <v>3</v>
          </cell>
          <cell r="E273" t="str">
            <v>06</v>
          </cell>
          <cell r="F273" t="str">
            <v>02</v>
          </cell>
          <cell r="G273" t="str">
            <v>Servicio de Auditoría</v>
          </cell>
        </row>
        <row r="274">
          <cell r="B274">
            <v>530603</v>
          </cell>
          <cell r="C274">
            <v>5</v>
          </cell>
          <cell r="D274">
            <v>3</v>
          </cell>
          <cell r="E274" t="str">
            <v>06</v>
          </cell>
          <cell r="F274" t="str">
            <v>03</v>
          </cell>
          <cell r="G274" t="str">
            <v>Servicio de Capacitación</v>
          </cell>
        </row>
        <row r="275">
          <cell r="B275">
            <v>530604</v>
          </cell>
          <cell r="C275">
            <v>5</v>
          </cell>
          <cell r="D275">
            <v>3</v>
          </cell>
          <cell r="E275" t="str">
            <v>06</v>
          </cell>
          <cell r="F275" t="str">
            <v>04</v>
          </cell>
          <cell r="G275" t="str">
            <v>Fiscalización e Inspecciones Técnicas</v>
          </cell>
        </row>
        <row r="276">
          <cell r="B276">
            <v>530605</v>
          </cell>
          <cell r="C276">
            <v>5</v>
          </cell>
          <cell r="D276">
            <v>3</v>
          </cell>
          <cell r="E276" t="str">
            <v>06</v>
          </cell>
          <cell r="F276" t="str">
            <v>05</v>
          </cell>
          <cell r="G276" t="str">
            <v>Estudio y Diseño de Proyectos</v>
          </cell>
        </row>
        <row r="277">
          <cell r="B277">
            <v>530606</v>
          </cell>
          <cell r="C277">
            <v>5</v>
          </cell>
          <cell r="D277">
            <v>3</v>
          </cell>
          <cell r="E277" t="str">
            <v>06</v>
          </cell>
          <cell r="F277" t="str">
            <v>06</v>
          </cell>
          <cell r="G277" t="str">
            <v>Honorarios por Contratos Civiles de Servicios</v>
          </cell>
        </row>
        <row r="278">
          <cell r="B278">
            <v>530607</v>
          </cell>
          <cell r="C278">
            <v>5</v>
          </cell>
          <cell r="D278">
            <v>3</v>
          </cell>
          <cell r="E278" t="str">
            <v>06</v>
          </cell>
          <cell r="F278" t="str">
            <v>07</v>
          </cell>
          <cell r="G278" t="str">
            <v>Servicios Técnicos Especializados</v>
          </cell>
        </row>
        <row r="279">
          <cell r="B279">
            <v>530608</v>
          </cell>
          <cell r="C279">
            <v>5</v>
          </cell>
          <cell r="D279">
            <v>3</v>
          </cell>
          <cell r="E279" t="str">
            <v>06</v>
          </cell>
          <cell r="F279" t="str">
            <v>08</v>
          </cell>
          <cell r="G279" t="str">
            <v>Registro,  Inscripción  y  Otros  Gastos  Previos  a  la  Aceptación  para  Capacitación  en  el
Exterior</v>
          </cell>
        </row>
        <row r="280">
          <cell r="B280">
            <v>530609</v>
          </cell>
          <cell r="C280">
            <v>5</v>
          </cell>
          <cell r="D280">
            <v>3</v>
          </cell>
          <cell r="E280" t="str">
            <v>06</v>
          </cell>
          <cell r="F280" t="str">
            <v>09</v>
          </cell>
          <cell r="G280" t="str">
            <v>Investigaciones Profesionales y Análisis de Laboratorio</v>
          </cell>
        </row>
        <row r="281">
          <cell r="B281">
            <v>530610</v>
          </cell>
          <cell r="C281">
            <v>5</v>
          </cell>
          <cell r="D281">
            <v>3</v>
          </cell>
          <cell r="E281" t="str">
            <v>06</v>
          </cell>
          <cell r="F281">
            <v>10</v>
          </cell>
          <cell r="G281" t="str">
            <v>Servicios de Cartografía</v>
          </cell>
        </row>
        <row r="282">
          <cell r="B282">
            <v>530611</v>
          </cell>
          <cell r="C282">
            <v>5</v>
          </cell>
          <cell r="D282">
            <v>3</v>
          </cell>
          <cell r="E282" t="str">
            <v>06</v>
          </cell>
          <cell r="F282">
            <v>11</v>
          </cell>
          <cell r="G282" t="str">
            <v>Congresos, Seminarios y Convenciones</v>
          </cell>
        </row>
        <row r="283">
          <cell r="B283">
            <v>530612</v>
          </cell>
          <cell r="C283">
            <v>5</v>
          </cell>
          <cell r="D283">
            <v>3</v>
          </cell>
          <cell r="E283" t="str">
            <v>06</v>
          </cell>
          <cell r="F283">
            <v>12</v>
          </cell>
          <cell r="G283" t="str">
            <v>Capacitación a Servidores Públicos</v>
          </cell>
        </row>
        <row r="284">
          <cell r="B284">
            <v>530613</v>
          </cell>
          <cell r="C284">
            <v>5</v>
          </cell>
          <cell r="D284">
            <v>3</v>
          </cell>
          <cell r="E284" t="str">
            <v>06</v>
          </cell>
          <cell r="F284">
            <v>13</v>
          </cell>
          <cell r="G284" t="str">
            <v>Capacitación para la Ciudadanía en General</v>
          </cell>
        </row>
        <row r="285">
          <cell r="B285">
            <v>5307</v>
          </cell>
          <cell r="C285">
            <v>5</v>
          </cell>
          <cell r="D285">
            <v>3</v>
          </cell>
          <cell r="E285" t="str">
            <v>07</v>
          </cell>
          <cell r="F285">
            <v>0</v>
          </cell>
          <cell r="G285" t="str">
            <v>Gastos en Informática</v>
          </cell>
        </row>
        <row r="286">
          <cell r="B286">
            <v>530701</v>
          </cell>
          <cell r="C286">
            <v>5</v>
          </cell>
          <cell r="D286">
            <v>3</v>
          </cell>
          <cell r="E286" t="str">
            <v>07</v>
          </cell>
          <cell r="F286" t="str">
            <v>01</v>
          </cell>
          <cell r="G286" t="str">
            <v>Desarrollo, Actualización, Asistencia Técnica y Soporte de Sistemas Informáticos</v>
          </cell>
        </row>
        <row r="287">
          <cell r="B287">
            <v>530702</v>
          </cell>
          <cell r="C287">
            <v>5</v>
          </cell>
          <cell r="D287">
            <v>3</v>
          </cell>
          <cell r="E287" t="str">
            <v>07</v>
          </cell>
          <cell r="F287" t="str">
            <v>02</v>
          </cell>
          <cell r="G287" t="str">
            <v>Arrendamiento y Licencias de Uso de Paquetes Informáticos</v>
          </cell>
        </row>
        <row r="288">
          <cell r="B288">
            <v>530703</v>
          </cell>
          <cell r="C288">
            <v>5</v>
          </cell>
          <cell r="D288">
            <v>3</v>
          </cell>
          <cell r="E288" t="str">
            <v>07</v>
          </cell>
          <cell r="F288" t="str">
            <v>03</v>
          </cell>
          <cell r="G288" t="str">
            <v>Arrendamiento de Equipos Informáticos</v>
          </cell>
        </row>
        <row r="289">
          <cell r="B289">
            <v>530704</v>
          </cell>
          <cell r="C289">
            <v>5</v>
          </cell>
          <cell r="D289">
            <v>3</v>
          </cell>
          <cell r="E289" t="str">
            <v>07</v>
          </cell>
          <cell r="F289" t="str">
            <v>04</v>
          </cell>
          <cell r="G289" t="str">
            <v>Mantenimiento y Reparación de Equipos y Sistemas Informáticos</v>
          </cell>
        </row>
        <row r="290">
          <cell r="B290">
            <v>5308</v>
          </cell>
          <cell r="C290">
            <v>5</v>
          </cell>
          <cell r="D290">
            <v>3</v>
          </cell>
          <cell r="E290" t="str">
            <v>08</v>
          </cell>
          <cell r="F290">
            <v>0</v>
          </cell>
          <cell r="G290" t="str">
            <v>Bienes de Uso y Consumo Corriente</v>
          </cell>
        </row>
        <row r="291">
          <cell r="B291">
            <v>530801</v>
          </cell>
          <cell r="C291">
            <v>5</v>
          </cell>
          <cell r="D291">
            <v>3</v>
          </cell>
          <cell r="E291" t="str">
            <v>08</v>
          </cell>
          <cell r="F291" t="str">
            <v>01</v>
          </cell>
          <cell r="G291" t="str">
            <v>Alimentos y Bebidas</v>
          </cell>
        </row>
        <row r="292">
          <cell r="B292">
            <v>530802</v>
          </cell>
          <cell r="C292">
            <v>5</v>
          </cell>
          <cell r="D292">
            <v>3</v>
          </cell>
          <cell r="E292" t="str">
            <v>08</v>
          </cell>
          <cell r="F292" t="str">
            <v>02</v>
          </cell>
          <cell r="G292" t="str">
            <v>Vestuario,  Lencería,  Prendas  de  Protección;  y,  Accesorios  para  Uniformes  Militares  y
Policiales; y, Carpas</v>
          </cell>
        </row>
        <row r="293">
          <cell r="B293">
            <v>530803</v>
          </cell>
          <cell r="C293">
            <v>5</v>
          </cell>
          <cell r="D293">
            <v>3</v>
          </cell>
          <cell r="E293" t="str">
            <v>08</v>
          </cell>
          <cell r="F293" t="str">
            <v>03</v>
          </cell>
          <cell r="G293" t="str">
            <v>Combustibles y Lubricantes</v>
          </cell>
        </row>
        <row r="294">
          <cell r="B294">
            <v>530804</v>
          </cell>
          <cell r="C294">
            <v>5</v>
          </cell>
          <cell r="D294">
            <v>3</v>
          </cell>
          <cell r="E294" t="str">
            <v>08</v>
          </cell>
          <cell r="F294" t="str">
            <v>04</v>
          </cell>
          <cell r="G294" t="str">
            <v>Materiales de Oficina</v>
          </cell>
        </row>
        <row r="295">
          <cell r="B295">
            <v>530805</v>
          </cell>
          <cell r="C295">
            <v>5</v>
          </cell>
          <cell r="D295">
            <v>3</v>
          </cell>
          <cell r="E295" t="str">
            <v>08</v>
          </cell>
          <cell r="F295" t="str">
            <v>05</v>
          </cell>
          <cell r="G295" t="str">
            <v>Materiales de Aseo</v>
          </cell>
        </row>
        <row r="296">
          <cell r="B296">
            <v>530806</v>
          </cell>
          <cell r="C296">
            <v>5</v>
          </cell>
          <cell r="D296">
            <v>3</v>
          </cell>
          <cell r="E296" t="str">
            <v>08</v>
          </cell>
          <cell r="F296" t="str">
            <v>06</v>
          </cell>
          <cell r="G296" t="str">
            <v>Herramientas y Equipos Menores</v>
          </cell>
        </row>
        <row r="297">
          <cell r="B297">
            <v>530807</v>
          </cell>
          <cell r="C297">
            <v>5</v>
          </cell>
          <cell r="D297">
            <v>3</v>
          </cell>
          <cell r="E297" t="str">
            <v>08</v>
          </cell>
          <cell r="F297" t="str">
            <v>07</v>
          </cell>
          <cell r="G297" t="str">
            <v>Materiales de Impresión, Fotografía, Reproducción y Publicaciones</v>
          </cell>
        </row>
        <row r="298">
          <cell r="B298">
            <v>530808</v>
          </cell>
          <cell r="C298">
            <v>5</v>
          </cell>
          <cell r="D298">
            <v>3</v>
          </cell>
          <cell r="E298" t="str">
            <v>08</v>
          </cell>
          <cell r="F298" t="str">
            <v>08</v>
          </cell>
          <cell r="G298" t="str">
            <v>Instrumental Médico Quirúrgico</v>
          </cell>
        </row>
        <row r="299">
          <cell r="B299">
            <v>530809</v>
          </cell>
          <cell r="C299">
            <v>5</v>
          </cell>
          <cell r="D299">
            <v>3</v>
          </cell>
          <cell r="E299" t="str">
            <v>08</v>
          </cell>
          <cell r="F299" t="str">
            <v>09</v>
          </cell>
          <cell r="G299" t="str">
            <v>Medicamentos</v>
          </cell>
        </row>
        <row r="300">
          <cell r="B300">
            <v>530810</v>
          </cell>
          <cell r="C300">
            <v>5</v>
          </cell>
          <cell r="D300">
            <v>3</v>
          </cell>
          <cell r="E300" t="str">
            <v>08</v>
          </cell>
          <cell r="F300">
            <v>10</v>
          </cell>
          <cell r="G300" t="str">
            <v>Dispositivos Médicos para Laboratorio Clínico y Patología</v>
          </cell>
        </row>
        <row r="301">
          <cell r="B301">
            <v>530811</v>
          </cell>
          <cell r="C301">
            <v>5</v>
          </cell>
          <cell r="D301">
            <v>3</v>
          </cell>
          <cell r="E301" t="str">
            <v>08</v>
          </cell>
          <cell r="F301">
            <v>11</v>
          </cell>
          <cell r="G301" t="str">
            <v>Insumos,    Materiales    y   Suministros    para    la    Construcción,    Electricidad,    Plomería,
Carpintería, Señalización Vial, Navegación y Contra Incendios</v>
          </cell>
        </row>
        <row r="302">
          <cell r="B302">
            <v>530812</v>
          </cell>
          <cell r="C302">
            <v>5</v>
          </cell>
          <cell r="D302">
            <v>3</v>
          </cell>
          <cell r="E302" t="str">
            <v>08</v>
          </cell>
          <cell r="F302">
            <v>12</v>
          </cell>
          <cell r="G302" t="str">
            <v>Materiales Didácticos</v>
          </cell>
        </row>
        <row r="303">
          <cell r="B303">
            <v>530813</v>
          </cell>
          <cell r="C303">
            <v>5</v>
          </cell>
          <cell r="D303">
            <v>3</v>
          </cell>
          <cell r="E303" t="str">
            <v>08</v>
          </cell>
          <cell r="F303">
            <v>13</v>
          </cell>
          <cell r="G303" t="str">
            <v>Repuestos y Accesorios</v>
          </cell>
        </row>
        <row r="304">
          <cell r="B304">
            <v>530814</v>
          </cell>
          <cell r="C304">
            <v>5</v>
          </cell>
          <cell r="D304">
            <v>3</v>
          </cell>
          <cell r="E304" t="str">
            <v>08</v>
          </cell>
          <cell r="F304">
            <v>14</v>
          </cell>
          <cell r="G304" t="str">
            <v>Suministros para Actividades Agropecuarias, Pesca y Caza</v>
          </cell>
        </row>
        <row r="305">
          <cell r="B305">
            <v>530815</v>
          </cell>
          <cell r="C305">
            <v>5</v>
          </cell>
          <cell r="D305">
            <v>3</v>
          </cell>
          <cell r="E305" t="str">
            <v>08</v>
          </cell>
          <cell r="F305">
            <v>15</v>
          </cell>
          <cell r="G305" t="str">
            <v>Acuñación de Monedas</v>
          </cell>
        </row>
        <row r="306">
          <cell r="B306">
            <v>530816</v>
          </cell>
          <cell r="C306">
            <v>5</v>
          </cell>
          <cell r="D306">
            <v>3</v>
          </cell>
          <cell r="E306" t="str">
            <v>08</v>
          </cell>
          <cell r="F306">
            <v>16</v>
          </cell>
          <cell r="G306" t="str">
            <v>Derivados de Hidrocarburos para la Comercialización Interna</v>
          </cell>
        </row>
        <row r="307">
          <cell r="B307">
            <v>530817</v>
          </cell>
          <cell r="C307">
            <v>5</v>
          </cell>
          <cell r="D307">
            <v>3</v>
          </cell>
          <cell r="E307" t="str">
            <v>08</v>
          </cell>
          <cell r="F307">
            <v>17</v>
          </cell>
          <cell r="G307" t="str">
            <v>Productos Agrícolas</v>
          </cell>
        </row>
        <row r="308">
          <cell r="B308">
            <v>530818</v>
          </cell>
          <cell r="C308">
            <v>5</v>
          </cell>
          <cell r="D308">
            <v>3</v>
          </cell>
          <cell r="E308" t="str">
            <v>08</v>
          </cell>
          <cell r="F308">
            <v>18</v>
          </cell>
          <cell r="G308" t="str">
            <v>Gastos    para    Procesos    de    Deportación    de    Migrantes    Ecuatorianos    y   Migrantes
Ecuatorianos en Estado de Vulnerabilidad</v>
          </cell>
        </row>
        <row r="309">
          <cell r="B309">
            <v>530819</v>
          </cell>
          <cell r="C309">
            <v>5</v>
          </cell>
          <cell r="D309">
            <v>3</v>
          </cell>
          <cell r="E309" t="str">
            <v>08</v>
          </cell>
          <cell r="F309">
            <v>19</v>
          </cell>
          <cell r="G309" t="str">
            <v>Adquisición de Accesorios e Insumos Químicos y Orgánicos</v>
          </cell>
        </row>
        <row r="310">
          <cell r="B310">
            <v>530820</v>
          </cell>
          <cell r="C310">
            <v>5</v>
          </cell>
          <cell r="D310">
            <v>3</v>
          </cell>
          <cell r="E310" t="str">
            <v>08</v>
          </cell>
          <cell r="F310">
            <v>20</v>
          </cell>
          <cell r="G310" t="str">
            <v>Menaje de Cocina, de Hogar y Accesorios Descartables</v>
          </cell>
        </row>
        <row r="311">
          <cell r="B311">
            <v>530821</v>
          </cell>
          <cell r="C311">
            <v>5</v>
          </cell>
          <cell r="D311">
            <v>3</v>
          </cell>
          <cell r="E311" t="str">
            <v>08</v>
          </cell>
          <cell r="F311">
            <v>21</v>
          </cell>
          <cell r="G311" t="str">
            <v>Gastos para Situaciones de Emergencia</v>
          </cell>
        </row>
        <row r="312">
          <cell r="B312">
            <v>530822</v>
          </cell>
          <cell r="C312">
            <v>5</v>
          </cell>
          <cell r="D312">
            <v>3</v>
          </cell>
          <cell r="E312" t="str">
            <v>08</v>
          </cell>
          <cell r="F312">
            <v>22</v>
          </cell>
          <cell r="G312" t="str">
            <v>Condecoraciones</v>
          </cell>
        </row>
        <row r="313">
          <cell r="B313">
            <v>530823</v>
          </cell>
          <cell r="C313">
            <v>5</v>
          </cell>
          <cell r="D313">
            <v>3</v>
          </cell>
          <cell r="E313" t="str">
            <v>08</v>
          </cell>
          <cell r="F313">
            <v>23</v>
          </cell>
          <cell r="G313" t="str">
            <v>Alimentos,   Medicinas,   Productos   Farmacéuticos,   Dispositivos   Médicos,   de   Aseo   y
Accesorios para Sanidad Agropecuaria</v>
          </cell>
        </row>
        <row r="314">
          <cell r="B314">
            <v>530824</v>
          </cell>
          <cell r="C314">
            <v>5</v>
          </cell>
          <cell r="D314">
            <v>3</v>
          </cell>
          <cell r="E314" t="str">
            <v>08</v>
          </cell>
          <cell r="F314">
            <v>24</v>
          </cell>
          <cell r="G314" t="str">
            <v>Insumos,  Bienes  y  Materiales  para  la  Producción  de  Programas  de  Radio  y  Televisión,
Eventos Culturales, Artísticos; y, Entretenimiento en General</v>
          </cell>
        </row>
        <row r="315">
          <cell r="B315">
            <v>530825</v>
          </cell>
          <cell r="C315">
            <v>5</v>
          </cell>
          <cell r="D315">
            <v>3</v>
          </cell>
          <cell r="E315" t="str">
            <v>08</v>
          </cell>
          <cell r="F315">
            <v>25</v>
          </cell>
          <cell r="G315" t="str">
            <v>Insumos y Accesorios para Compensar Discapacidades</v>
          </cell>
        </row>
        <row r="316">
          <cell r="B316">
            <v>530826</v>
          </cell>
          <cell r="C316">
            <v>5</v>
          </cell>
          <cell r="D316">
            <v>3</v>
          </cell>
          <cell r="E316" t="str">
            <v>08</v>
          </cell>
          <cell r="F316">
            <v>26</v>
          </cell>
          <cell r="G316" t="str">
            <v>Dispositivos Médicos de Uso General</v>
          </cell>
        </row>
        <row r="317">
          <cell r="B317">
            <v>530827</v>
          </cell>
          <cell r="C317">
            <v>5</v>
          </cell>
          <cell r="D317">
            <v>3</v>
          </cell>
          <cell r="E317" t="str">
            <v>08</v>
          </cell>
          <cell r="F317">
            <v>27</v>
          </cell>
          <cell r="G317" t="str">
            <v>Uniformes Deportivos</v>
          </cell>
        </row>
        <row r="318">
          <cell r="B318">
            <v>530828</v>
          </cell>
          <cell r="C318">
            <v>5</v>
          </cell>
          <cell r="D318">
            <v>3</v>
          </cell>
          <cell r="E318" t="str">
            <v>08</v>
          </cell>
          <cell r="F318">
            <v>28</v>
          </cell>
          <cell r="G318" t="str">
            <v>Materiales de Peluquería</v>
          </cell>
        </row>
        <row r="319">
          <cell r="B319">
            <v>530829</v>
          </cell>
          <cell r="C319">
            <v>5</v>
          </cell>
          <cell r="D319">
            <v>3</v>
          </cell>
          <cell r="E319" t="str">
            <v>08</v>
          </cell>
          <cell r="F319">
            <v>29</v>
          </cell>
          <cell r="G319" t="str">
            <v>Insumos, Materiales, Suministros y Bienes para Investigación</v>
          </cell>
        </row>
        <row r="320">
          <cell r="B320">
            <v>530830</v>
          </cell>
          <cell r="C320">
            <v>5</v>
          </cell>
          <cell r="D320">
            <v>3</v>
          </cell>
          <cell r="E320" t="str">
            <v>08</v>
          </cell>
          <cell r="F320">
            <v>30</v>
          </cell>
          <cell r="G320" t="str">
            <v>Dispositivos Médicos para Odontología e Imagen</v>
          </cell>
        </row>
        <row r="321">
          <cell r="B321">
            <v>530831</v>
          </cell>
          <cell r="C321">
            <v>5</v>
          </cell>
          <cell r="D321">
            <v>3</v>
          </cell>
          <cell r="E321" t="str">
            <v>08</v>
          </cell>
          <cell r="F321">
            <v>31</v>
          </cell>
          <cell r="G321" t="str">
            <v>Gastos en Procesos de Deportación de Inmigrantes; Control Migratorio y de Residencia en
la provincia de Galápagos</v>
          </cell>
        </row>
        <row r="322">
          <cell r="B322">
            <v>530832</v>
          </cell>
          <cell r="C322">
            <v>5</v>
          </cell>
          <cell r="D322">
            <v>3</v>
          </cell>
          <cell r="E322" t="str">
            <v>08</v>
          </cell>
          <cell r="F322">
            <v>32</v>
          </cell>
          <cell r="G322" t="str">
            <v>Dispositivos Médicos para Odontología</v>
          </cell>
        </row>
        <row r="323">
          <cell r="B323">
            <v>530833</v>
          </cell>
          <cell r="C323">
            <v>5</v>
          </cell>
          <cell r="D323">
            <v>3</v>
          </cell>
          <cell r="E323" t="str">
            <v>08</v>
          </cell>
          <cell r="F323">
            <v>33</v>
          </cell>
          <cell r="G323" t="str">
            <v>Dispositivos Médicos para Imagen</v>
          </cell>
        </row>
        <row r="324">
          <cell r="B324">
            <v>530834</v>
          </cell>
          <cell r="C324">
            <v>5</v>
          </cell>
          <cell r="D324">
            <v>3</v>
          </cell>
          <cell r="E324" t="str">
            <v>08</v>
          </cell>
          <cell r="F324">
            <v>34</v>
          </cell>
          <cell r="G324" t="str">
            <v>Prótesis, Endoprótesis e Implantes Corporales</v>
          </cell>
        </row>
        <row r="325">
          <cell r="B325">
            <v>530835</v>
          </cell>
          <cell r="C325">
            <v>5</v>
          </cell>
          <cell r="D325">
            <v>3</v>
          </cell>
          <cell r="E325" t="str">
            <v>08</v>
          </cell>
          <cell r="F325">
            <v>35</v>
          </cell>
          <cell r="G325" t="str">
            <v>Compra de Medicamentos y Dispositivos de Uso Inmediato para la Prestación de Servicios
de Salud</v>
          </cell>
        </row>
        <row r="326">
          <cell r="B326">
            <v>530836</v>
          </cell>
          <cell r="C326">
            <v>5</v>
          </cell>
          <cell r="D326">
            <v>3</v>
          </cell>
          <cell r="E326" t="str">
            <v>08</v>
          </cell>
          <cell r="F326">
            <v>36</v>
          </cell>
          <cell r="G326" t="str">
            <v>Muestras   de   Productos   para   Ferias,   Exposiciones   y   Negociaciones   Nacionales   e
Internacionales</v>
          </cell>
        </row>
        <row r="327">
          <cell r="B327">
            <v>530837</v>
          </cell>
          <cell r="C327">
            <v>5</v>
          </cell>
          <cell r="D327">
            <v>3</v>
          </cell>
          <cell r="E327" t="str">
            <v>08</v>
          </cell>
          <cell r="F327">
            <v>37</v>
          </cell>
          <cell r="G327" t="str">
            <v>Combustibles, Lubricantes y Aditivos en General para Vehículos Terrestres</v>
          </cell>
        </row>
        <row r="328">
          <cell r="B328">
            <v>530838</v>
          </cell>
          <cell r="C328">
            <v>5</v>
          </cell>
          <cell r="D328">
            <v>3</v>
          </cell>
          <cell r="E328" t="str">
            <v>08</v>
          </cell>
          <cell r="F328">
            <v>38</v>
          </cell>
          <cell r="G328" t="str">
            <v>Combustibles, Lubricantes y Aditivos en General para Vehículos Marinos</v>
          </cell>
        </row>
        <row r="329">
          <cell r="B329">
            <v>530839</v>
          </cell>
          <cell r="C329">
            <v>5</v>
          </cell>
          <cell r="D329">
            <v>3</v>
          </cell>
          <cell r="E329" t="str">
            <v>08</v>
          </cell>
          <cell r="F329">
            <v>39</v>
          </cell>
          <cell r="G329" t="str">
            <v>Combustibles, Lubricantes y Aditivos en General para Vehículos Aéreos</v>
          </cell>
        </row>
        <row r="330">
          <cell r="B330">
            <v>530840</v>
          </cell>
          <cell r="C330">
            <v>5</v>
          </cell>
          <cell r="D330">
            <v>3</v>
          </cell>
          <cell r="E330" t="str">
            <v>08</v>
          </cell>
          <cell r="F330">
            <v>40</v>
          </cell>
          <cell r="G330" t="str">
            <v>Combustibles,  Lubricantes  y  Aditivos  en  General  para  Maquinarias,  Plantas  Eléctricas,
Equipos y otros; incluye consumo de gas</v>
          </cell>
        </row>
        <row r="331">
          <cell r="B331">
            <v>530841</v>
          </cell>
          <cell r="C331">
            <v>5</v>
          </cell>
          <cell r="D331">
            <v>3</v>
          </cell>
          <cell r="E331" t="str">
            <v>08</v>
          </cell>
          <cell r="F331">
            <v>41</v>
          </cell>
          <cell r="G331" t="str">
            <v>Repuestos y Accesorios para Vehículos Terrestres</v>
          </cell>
        </row>
        <row r="332">
          <cell r="B332">
            <v>530842</v>
          </cell>
          <cell r="C332">
            <v>5</v>
          </cell>
          <cell r="D332">
            <v>3</v>
          </cell>
          <cell r="E332" t="str">
            <v>08</v>
          </cell>
          <cell r="F332">
            <v>42</v>
          </cell>
          <cell r="G332" t="str">
            <v>Repuestos y Accesorios para Vehículos Marinos</v>
          </cell>
        </row>
        <row r="333">
          <cell r="B333">
            <v>530843</v>
          </cell>
          <cell r="C333">
            <v>5</v>
          </cell>
          <cell r="D333">
            <v>3</v>
          </cell>
          <cell r="E333" t="str">
            <v>08</v>
          </cell>
          <cell r="F333">
            <v>43</v>
          </cell>
          <cell r="G333" t="str">
            <v>Repuestos y Accesorios para Vehículos Aéreos</v>
          </cell>
        </row>
        <row r="334">
          <cell r="B334">
            <v>530844</v>
          </cell>
          <cell r="C334">
            <v>5</v>
          </cell>
          <cell r="D334">
            <v>3</v>
          </cell>
          <cell r="E334" t="str">
            <v>08</v>
          </cell>
          <cell r="F334">
            <v>44</v>
          </cell>
          <cell r="G334" t="str">
            <v>Repuestos y Accesorios para Maquinarias, Plantas Eléctricas, Equipos y Otros</v>
          </cell>
        </row>
        <row r="335">
          <cell r="B335">
            <v>530845</v>
          </cell>
          <cell r="C335">
            <v>5</v>
          </cell>
          <cell r="D335">
            <v>3</v>
          </cell>
          <cell r="E335" t="str">
            <v>08</v>
          </cell>
          <cell r="F335">
            <v>45</v>
          </cell>
          <cell r="G335" t="str">
            <v>Productos Homeopáticos</v>
          </cell>
        </row>
        <row r="336">
          <cell r="B336">
            <v>530846</v>
          </cell>
          <cell r="C336">
            <v>5</v>
          </cell>
          <cell r="D336">
            <v>3</v>
          </cell>
          <cell r="E336" t="str">
            <v>08</v>
          </cell>
          <cell r="F336">
            <v>46</v>
          </cell>
          <cell r="G336" t="str">
            <v>Insumos para Medicina Alternativa</v>
          </cell>
        </row>
        <row r="337">
          <cell r="B337">
            <v>530899</v>
          </cell>
          <cell r="C337">
            <v>5</v>
          </cell>
          <cell r="D337">
            <v>3</v>
          </cell>
          <cell r="E337" t="str">
            <v>08</v>
          </cell>
          <cell r="F337">
            <v>99</v>
          </cell>
          <cell r="G337" t="str">
            <v>Otros de Uso y Consumo Corriente</v>
          </cell>
        </row>
        <row r="338">
          <cell r="B338">
            <v>5309</v>
          </cell>
          <cell r="C338">
            <v>5</v>
          </cell>
          <cell r="D338">
            <v>3</v>
          </cell>
          <cell r="E338" t="str">
            <v>09</v>
          </cell>
          <cell r="F338">
            <v>0</v>
          </cell>
          <cell r="G338" t="str">
            <v>Crédito por Impuesto al Valor Agregado</v>
          </cell>
        </row>
        <row r="339">
          <cell r="B339">
            <v>530901</v>
          </cell>
          <cell r="C339">
            <v>5</v>
          </cell>
          <cell r="D339">
            <v>3</v>
          </cell>
          <cell r="E339" t="str">
            <v>09</v>
          </cell>
          <cell r="F339" t="str">
            <v>01</v>
          </cell>
          <cell r="G339" t="str">
            <v>Crédito Fiscal por Compras</v>
          </cell>
        </row>
        <row r="340">
          <cell r="B340">
            <v>5310</v>
          </cell>
          <cell r="C340">
            <v>5</v>
          </cell>
          <cell r="D340">
            <v>3</v>
          </cell>
          <cell r="E340">
            <v>10</v>
          </cell>
          <cell r="F340">
            <v>0</v>
          </cell>
          <cell r="G340" t="str">
            <v>Pertrechos para la Defensa y Seguridad Pública</v>
          </cell>
        </row>
        <row r="341">
          <cell r="B341">
            <v>531001</v>
          </cell>
          <cell r="C341">
            <v>5</v>
          </cell>
          <cell r="D341">
            <v>3</v>
          </cell>
          <cell r="E341">
            <v>10</v>
          </cell>
          <cell r="F341" t="str">
            <v>01</v>
          </cell>
          <cell r="G341" t="str">
            <v>Logística</v>
          </cell>
        </row>
        <row r="342">
          <cell r="B342">
            <v>531002</v>
          </cell>
          <cell r="C342">
            <v>5</v>
          </cell>
          <cell r="D342">
            <v>3</v>
          </cell>
          <cell r="E342">
            <v>10</v>
          </cell>
          <cell r="F342" t="str">
            <v>02</v>
          </cell>
          <cell r="G342" t="str">
            <v>Suministros para la Defensa y Seguridad Pública</v>
          </cell>
        </row>
        <row r="343">
          <cell r="B343">
            <v>5314</v>
          </cell>
          <cell r="C343">
            <v>5</v>
          </cell>
          <cell r="D343">
            <v>3</v>
          </cell>
          <cell r="E343">
            <v>14</v>
          </cell>
          <cell r="F343">
            <v>0</v>
          </cell>
          <cell r="G343" t="str">
            <v>Bienes Muebles no Depreciables</v>
          </cell>
        </row>
        <row r="344">
          <cell r="B344">
            <v>531403</v>
          </cell>
          <cell r="C344">
            <v>5</v>
          </cell>
          <cell r="D344">
            <v>3</v>
          </cell>
          <cell r="E344">
            <v>14</v>
          </cell>
          <cell r="F344" t="str">
            <v>03</v>
          </cell>
          <cell r="G344" t="str">
            <v>Mobiliario (No Depreciables)</v>
          </cell>
        </row>
        <row r="345">
          <cell r="B345">
            <v>531404</v>
          </cell>
          <cell r="C345">
            <v>5</v>
          </cell>
          <cell r="D345">
            <v>3</v>
          </cell>
          <cell r="E345">
            <v>14</v>
          </cell>
          <cell r="F345" t="str">
            <v>04</v>
          </cell>
          <cell r="G345" t="str">
            <v>Maquinarias y Equipos (No Depreciables)</v>
          </cell>
        </row>
        <row r="346">
          <cell r="B346">
            <v>531406</v>
          </cell>
          <cell r="C346">
            <v>5</v>
          </cell>
          <cell r="D346">
            <v>3</v>
          </cell>
          <cell r="E346">
            <v>14</v>
          </cell>
          <cell r="F346" t="str">
            <v>06</v>
          </cell>
          <cell r="G346" t="str">
            <v>Herramientas (No Depreciables)</v>
          </cell>
        </row>
        <row r="347">
          <cell r="B347">
            <v>531407</v>
          </cell>
          <cell r="C347">
            <v>5</v>
          </cell>
          <cell r="D347">
            <v>3</v>
          </cell>
          <cell r="E347">
            <v>14</v>
          </cell>
          <cell r="F347" t="str">
            <v>07</v>
          </cell>
          <cell r="G347" t="str">
            <v>Equipos, Sistemas y Paquetes Informáticos</v>
          </cell>
        </row>
        <row r="348">
          <cell r="B348">
            <v>531408</v>
          </cell>
          <cell r="C348">
            <v>5</v>
          </cell>
          <cell r="D348">
            <v>3</v>
          </cell>
          <cell r="E348">
            <v>14</v>
          </cell>
          <cell r="F348" t="str">
            <v>08</v>
          </cell>
          <cell r="G348" t="str">
            <v>Bienes Artísticos, Culturales, Bienes Deportivos y Símbolos Patrios</v>
          </cell>
        </row>
        <row r="349">
          <cell r="B349">
            <v>531409</v>
          </cell>
          <cell r="C349">
            <v>5</v>
          </cell>
          <cell r="D349">
            <v>3</v>
          </cell>
          <cell r="E349">
            <v>14</v>
          </cell>
          <cell r="F349" t="str">
            <v>09</v>
          </cell>
          <cell r="G349" t="str">
            <v>Libros y Colecciones</v>
          </cell>
        </row>
        <row r="350">
          <cell r="B350">
            <v>531411</v>
          </cell>
          <cell r="C350">
            <v>5</v>
          </cell>
          <cell r="D350">
            <v>3</v>
          </cell>
          <cell r="E350">
            <v>14</v>
          </cell>
          <cell r="F350">
            <v>11</v>
          </cell>
          <cell r="G350" t="str">
            <v>Partes y Repuestos</v>
          </cell>
        </row>
        <row r="351">
          <cell r="B351">
            <v>5315</v>
          </cell>
          <cell r="C351">
            <v>5</v>
          </cell>
          <cell r="D351">
            <v>3</v>
          </cell>
          <cell r="E351">
            <v>15</v>
          </cell>
          <cell r="F351">
            <v>0</v>
          </cell>
          <cell r="G351" t="str">
            <v>Bienes Biológicos no Depreciables</v>
          </cell>
        </row>
        <row r="352">
          <cell r="B352">
            <v>531512</v>
          </cell>
          <cell r="C352">
            <v>5</v>
          </cell>
          <cell r="D352">
            <v>3</v>
          </cell>
          <cell r="E352">
            <v>15</v>
          </cell>
          <cell r="F352">
            <v>12</v>
          </cell>
          <cell r="G352" t="str">
            <v>Semovientes</v>
          </cell>
        </row>
        <row r="353">
          <cell r="B353">
            <v>531514</v>
          </cell>
          <cell r="C353">
            <v>5</v>
          </cell>
          <cell r="D353">
            <v>3</v>
          </cell>
          <cell r="E353">
            <v>15</v>
          </cell>
          <cell r="F353">
            <v>14</v>
          </cell>
          <cell r="G353" t="str">
            <v>Acuáticos</v>
          </cell>
        </row>
        <row r="354">
          <cell r="B354">
            <v>531515</v>
          </cell>
          <cell r="C354">
            <v>5</v>
          </cell>
          <cell r="D354">
            <v>3</v>
          </cell>
          <cell r="E354">
            <v>15</v>
          </cell>
          <cell r="F354">
            <v>15</v>
          </cell>
          <cell r="G354" t="str">
            <v>Plantas</v>
          </cell>
        </row>
        <row r="355">
          <cell r="B355">
            <v>5316</v>
          </cell>
          <cell r="C355">
            <v>5</v>
          </cell>
          <cell r="D355">
            <v>3</v>
          </cell>
          <cell r="E355">
            <v>16</v>
          </cell>
          <cell r="F355">
            <v>0</v>
          </cell>
          <cell r="G355" t="str">
            <v>Fondos de Reposición</v>
          </cell>
        </row>
        <row r="356">
          <cell r="B356">
            <v>531601</v>
          </cell>
          <cell r="C356">
            <v>5</v>
          </cell>
          <cell r="D356">
            <v>3</v>
          </cell>
          <cell r="E356">
            <v>16</v>
          </cell>
          <cell r="F356" t="str">
            <v>01</v>
          </cell>
          <cell r="G356" t="str">
            <v>Fondos de Reposición Cajas Chicas Institucionales</v>
          </cell>
        </row>
        <row r="357">
          <cell r="B357">
            <v>531602</v>
          </cell>
          <cell r="C357">
            <v>5</v>
          </cell>
          <cell r="D357">
            <v>3</v>
          </cell>
          <cell r="E357">
            <v>16</v>
          </cell>
          <cell r="F357" t="str">
            <v>02</v>
          </cell>
          <cell r="G357" t="str">
            <v>Fondos Rotativos Institucionales</v>
          </cell>
        </row>
        <row r="358">
          <cell r="B358">
            <v>5399</v>
          </cell>
          <cell r="C358">
            <v>5</v>
          </cell>
          <cell r="D358">
            <v>3</v>
          </cell>
          <cell r="E358">
            <v>99</v>
          </cell>
          <cell r="F358">
            <v>0</v>
          </cell>
          <cell r="G358" t="str">
            <v>Asignaciones a Distribuir</v>
          </cell>
        </row>
        <row r="359">
          <cell r="B359">
            <v>539901</v>
          </cell>
          <cell r="C359">
            <v>5</v>
          </cell>
          <cell r="D359">
            <v>3</v>
          </cell>
          <cell r="E359">
            <v>99</v>
          </cell>
          <cell r="F359" t="str">
            <v>01</v>
          </cell>
          <cell r="G359" t="str">
            <v>Asignación a Distribuir para Bienes y Servicios de Consumo</v>
          </cell>
        </row>
        <row r="360">
          <cell r="B360">
            <v>56</v>
          </cell>
          <cell r="C360">
            <v>5</v>
          </cell>
          <cell r="D360">
            <v>6</v>
          </cell>
          <cell r="E360">
            <v>0</v>
          </cell>
          <cell r="F360">
            <v>0</v>
          </cell>
          <cell r="G360" t="str">
            <v>GASTOS FINANCIEROS</v>
          </cell>
        </row>
        <row r="361">
          <cell r="B361">
            <v>5601</v>
          </cell>
          <cell r="C361">
            <v>5</v>
          </cell>
          <cell r="D361">
            <v>6</v>
          </cell>
          <cell r="E361" t="str">
            <v>01</v>
          </cell>
          <cell r="F361">
            <v>0</v>
          </cell>
          <cell r="G361" t="str">
            <v>Títulos - Valores en Circulación</v>
          </cell>
        </row>
        <row r="362">
          <cell r="B362">
            <v>560101</v>
          </cell>
          <cell r="C362">
            <v>5</v>
          </cell>
          <cell r="D362">
            <v>6</v>
          </cell>
          <cell r="E362" t="str">
            <v>01</v>
          </cell>
          <cell r="F362" t="str">
            <v>01</v>
          </cell>
          <cell r="G362" t="str">
            <v>Intereses en Certificados del Tesoro</v>
          </cell>
        </row>
        <row r="363">
          <cell r="B363">
            <v>560102</v>
          </cell>
          <cell r="C363">
            <v>5</v>
          </cell>
          <cell r="D363">
            <v>6</v>
          </cell>
          <cell r="E363" t="str">
            <v>01</v>
          </cell>
          <cell r="F363" t="str">
            <v>02</v>
          </cell>
          <cell r="G363" t="str">
            <v>Intereses por Bonos del Estado colocados en el Mercado Nacional</v>
          </cell>
        </row>
        <row r="364">
          <cell r="B364">
            <v>560103</v>
          </cell>
          <cell r="C364">
            <v>5</v>
          </cell>
          <cell r="D364">
            <v>6</v>
          </cell>
          <cell r="E364" t="str">
            <v>01</v>
          </cell>
          <cell r="F364" t="str">
            <v>03</v>
          </cell>
          <cell r="G364" t="str">
            <v>Intereses por Bonos del Estado colocados en el Mercado Internacional</v>
          </cell>
        </row>
        <row r="365">
          <cell r="B365">
            <v>560106</v>
          </cell>
          <cell r="C365">
            <v>5</v>
          </cell>
          <cell r="D365">
            <v>6</v>
          </cell>
          <cell r="E365" t="str">
            <v>01</v>
          </cell>
          <cell r="F365" t="str">
            <v>06</v>
          </cell>
          <cell r="G365" t="str">
            <v>Descuentos, Comisiones y Otros Cargos en Títulos - Valores</v>
          </cell>
        </row>
        <row r="366">
          <cell r="B366">
            <v>560199</v>
          </cell>
          <cell r="C366">
            <v>5</v>
          </cell>
          <cell r="D366">
            <v>6</v>
          </cell>
          <cell r="E366" t="str">
            <v>01</v>
          </cell>
          <cell r="F366">
            <v>99</v>
          </cell>
          <cell r="G366" t="str">
            <v>Intereses Otros Títulos - Valores</v>
          </cell>
        </row>
        <row r="367">
          <cell r="B367">
            <v>5602</v>
          </cell>
          <cell r="C367">
            <v>5</v>
          </cell>
          <cell r="D367">
            <v>6</v>
          </cell>
          <cell r="E367" t="str">
            <v>02</v>
          </cell>
          <cell r="F367">
            <v>0</v>
          </cell>
          <cell r="G367" t="str">
            <v>Intereses y Otros Cargos de la Deuda Pública Interna</v>
          </cell>
        </row>
        <row r="368">
          <cell r="B368">
            <v>560201</v>
          </cell>
          <cell r="C368">
            <v>5</v>
          </cell>
          <cell r="D368">
            <v>6</v>
          </cell>
          <cell r="E368" t="str">
            <v>02</v>
          </cell>
          <cell r="F368" t="str">
            <v>01</v>
          </cell>
          <cell r="G368" t="str">
            <v>Sector Público Financiero</v>
          </cell>
        </row>
        <row r="369">
          <cell r="B369">
            <v>560202</v>
          </cell>
          <cell r="C369">
            <v>5</v>
          </cell>
          <cell r="D369">
            <v>6</v>
          </cell>
          <cell r="E369" t="str">
            <v>02</v>
          </cell>
          <cell r="F369" t="str">
            <v>02</v>
          </cell>
          <cell r="G369" t="str">
            <v>Sector Público No Financiero</v>
          </cell>
        </row>
        <row r="370">
          <cell r="B370">
            <v>560203</v>
          </cell>
          <cell r="C370">
            <v>5</v>
          </cell>
          <cell r="D370">
            <v>6</v>
          </cell>
          <cell r="E370" t="str">
            <v>02</v>
          </cell>
          <cell r="F370" t="str">
            <v>03</v>
          </cell>
          <cell r="G370" t="str">
            <v>Sector Privado Financiero</v>
          </cell>
        </row>
        <row r="371">
          <cell r="B371">
            <v>560204</v>
          </cell>
          <cell r="C371">
            <v>5</v>
          </cell>
          <cell r="D371">
            <v>6</v>
          </cell>
          <cell r="E371" t="str">
            <v>02</v>
          </cell>
          <cell r="F371" t="str">
            <v>04</v>
          </cell>
          <cell r="G371" t="str">
            <v>Sector Privado No Financiero</v>
          </cell>
        </row>
        <row r="372">
          <cell r="B372">
            <v>560205</v>
          </cell>
          <cell r="C372">
            <v>5</v>
          </cell>
          <cell r="D372">
            <v>6</v>
          </cell>
          <cell r="E372" t="str">
            <v>02</v>
          </cell>
          <cell r="F372" t="str">
            <v>05</v>
          </cell>
          <cell r="G372" t="str">
            <v>Seguridad Social</v>
          </cell>
        </row>
        <row r="373">
          <cell r="B373">
            <v>560206</v>
          </cell>
          <cell r="C373">
            <v>5</v>
          </cell>
          <cell r="D373">
            <v>6</v>
          </cell>
          <cell r="E373" t="str">
            <v>02</v>
          </cell>
          <cell r="F373" t="str">
            <v>06</v>
          </cell>
          <cell r="G373" t="str">
            <v>Comisiones y Otros Cargos</v>
          </cell>
        </row>
        <row r="374">
          <cell r="B374">
            <v>5603</v>
          </cell>
          <cell r="C374">
            <v>5</v>
          </cell>
          <cell r="D374">
            <v>6</v>
          </cell>
          <cell r="E374" t="str">
            <v>03</v>
          </cell>
          <cell r="F374">
            <v>0</v>
          </cell>
          <cell r="G374" t="str">
            <v>Intereses y Otros Cargos de la Deuda Pública Externa</v>
          </cell>
        </row>
        <row r="375">
          <cell r="B375">
            <v>560301</v>
          </cell>
          <cell r="C375">
            <v>5</v>
          </cell>
          <cell r="D375">
            <v>6</v>
          </cell>
          <cell r="E375" t="str">
            <v>03</v>
          </cell>
          <cell r="F375" t="str">
            <v>01</v>
          </cell>
          <cell r="G375" t="str">
            <v>A Organismos Multilaterales</v>
          </cell>
        </row>
        <row r="376">
          <cell r="B376">
            <v>560302</v>
          </cell>
          <cell r="C376">
            <v>5</v>
          </cell>
          <cell r="D376">
            <v>6</v>
          </cell>
          <cell r="E376" t="str">
            <v>03</v>
          </cell>
          <cell r="F376" t="str">
            <v>02</v>
          </cell>
          <cell r="G376" t="str">
            <v>A Gobiernos y Organismos Gubernamentales</v>
          </cell>
        </row>
        <row r="377">
          <cell r="B377">
            <v>560303</v>
          </cell>
          <cell r="C377">
            <v>5</v>
          </cell>
          <cell r="D377">
            <v>6</v>
          </cell>
          <cell r="E377" t="str">
            <v>03</v>
          </cell>
          <cell r="F377" t="str">
            <v>03</v>
          </cell>
          <cell r="G377" t="str">
            <v>Al Sector Privado Financiero</v>
          </cell>
        </row>
        <row r="378">
          <cell r="B378">
            <v>560304</v>
          </cell>
          <cell r="C378">
            <v>5</v>
          </cell>
          <cell r="D378">
            <v>6</v>
          </cell>
          <cell r="E378" t="str">
            <v>03</v>
          </cell>
          <cell r="F378" t="str">
            <v>04</v>
          </cell>
          <cell r="G378" t="str">
            <v>Al Sector Privado No Financiero</v>
          </cell>
        </row>
        <row r="379">
          <cell r="B379">
            <v>560306</v>
          </cell>
          <cell r="C379">
            <v>5</v>
          </cell>
          <cell r="D379">
            <v>6</v>
          </cell>
          <cell r="E379" t="str">
            <v>03</v>
          </cell>
          <cell r="F379" t="str">
            <v>06</v>
          </cell>
          <cell r="G379" t="str">
            <v>Comisiones y Otros Cargos</v>
          </cell>
        </row>
        <row r="380">
          <cell r="B380">
            <v>5604</v>
          </cell>
          <cell r="C380">
            <v>5</v>
          </cell>
          <cell r="D380">
            <v>6</v>
          </cell>
          <cell r="E380" t="str">
            <v>04</v>
          </cell>
          <cell r="F380">
            <v>0</v>
          </cell>
          <cell r="G380" t="str">
            <v>Costos Financieros por la Venta Anticipada de Petróleo y por Convenios con Entidades del
Sector Público no Financiero</v>
          </cell>
        </row>
        <row r="381">
          <cell r="B381">
            <v>560401</v>
          </cell>
          <cell r="C381">
            <v>5</v>
          </cell>
          <cell r="D381">
            <v>6</v>
          </cell>
          <cell r="E381" t="str">
            <v>04</v>
          </cell>
          <cell r="F381" t="str">
            <v>01</v>
          </cell>
          <cell r="G381" t="str">
            <v>Costos Financieros por Venta Anticipada de Petróleo</v>
          </cell>
        </row>
        <row r="382">
          <cell r="B382">
            <v>560402</v>
          </cell>
          <cell r="C382">
            <v>5</v>
          </cell>
          <cell r="D382">
            <v>6</v>
          </cell>
          <cell r="E382" t="str">
            <v>04</v>
          </cell>
          <cell r="F382" t="str">
            <v>02</v>
          </cell>
          <cell r="G382" t="str">
            <v>Costos Financieros por Convenios de Cooperación Interinstitucional</v>
          </cell>
        </row>
        <row r="383">
          <cell r="B383">
            <v>5699</v>
          </cell>
          <cell r="C383">
            <v>5</v>
          </cell>
          <cell r="D383">
            <v>6</v>
          </cell>
          <cell r="E383">
            <v>99</v>
          </cell>
          <cell r="F383">
            <v>0</v>
          </cell>
          <cell r="G383" t="str">
            <v>Asignaciones a Distribuir</v>
          </cell>
        </row>
        <row r="384">
          <cell r="B384">
            <v>569901</v>
          </cell>
          <cell r="C384">
            <v>5</v>
          </cell>
          <cell r="D384">
            <v>6</v>
          </cell>
          <cell r="E384">
            <v>99</v>
          </cell>
          <cell r="F384" t="str">
            <v>01</v>
          </cell>
          <cell r="G384" t="str">
            <v>Asignación a Distribuir para Gastos Financieros</v>
          </cell>
        </row>
        <row r="385">
          <cell r="B385">
            <v>57</v>
          </cell>
          <cell r="C385">
            <v>5</v>
          </cell>
          <cell r="D385">
            <v>7</v>
          </cell>
          <cell r="E385">
            <v>0</v>
          </cell>
          <cell r="F385">
            <v>0</v>
          </cell>
          <cell r="G385" t="str">
            <v>OTROS GASTOS CORRIENTES</v>
          </cell>
        </row>
        <row r="386">
          <cell r="B386">
            <v>5701</v>
          </cell>
          <cell r="C386">
            <v>5</v>
          </cell>
          <cell r="D386">
            <v>7</v>
          </cell>
          <cell r="E386" t="str">
            <v>01</v>
          </cell>
          <cell r="F386">
            <v>0</v>
          </cell>
          <cell r="G386" t="str">
            <v>Impuestos, Tasas y Contribuciones</v>
          </cell>
        </row>
        <row r="387">
          <cell r="B387">
            <v>570101</v>
          </cell>
          <cell r="C387">
            <v>5</v>
          </cell>
          <cell r="D387">
            <v>7</v>
          </cell>
          <cell r="E387" t="str">
            <v>01</v>
          </cell>
          <cell r="F387" t="str">
            <v>01</v>
          </cell>
          <cell r="G387" t="str">
            <v>Impuesto al Valor Agregado</v>
          </cell>
        </row>
        <row r="388">
          <cell r="B388">
            <v>570102</v>
          </cell>
          <cell r="C388">
            <v>5</v>
          </cell>
          <cell r="D388">
            <v>7</v>
          </cell>
          <cell r="E388" t="str">
            <v>01</v>
          </cell>
          <cell r="F388" t="str">
            <v>02</v>
          </cell>
          <cell r="G388" t="str">
            <v>Tasas Generales, Impuestos, Contribuciones, Permisos, Licencias y Patentes.</v>
          </cell>
        </row>
        <row r="389">
          <cell r="B389">
            <v>570103</v>
          </cell>
          <cell r="C389">
            <v>5</v>
          </cell>
          <cell r="D389">
            <v>7</v>
          </cell>
          <cell r="E389" t="str">
            <v>01</v>
          </cell>
          <cell r="F389" t="str">
            <v>03</v>
          </cell>
          <cell r="G389" t="str">
            <v>Tasas Portuarias y Aeroportuarias</v>
          </cell>
        </row>
        <row r="390">
          <cell r="B390">
            <v>570104</v>
          </cell>
          <cell r="C390">
            <v>5</v>
          </cell>
          <cell r="D390">
            <v>7</v>
          </cell>
          <cell r="E390" t="str">
            <v>01</v>
          </cell>
          <cell r="F390" t="str">
            <v>04</v>
          </cell>
          <cell r="G390" t="str">
            <v>Contribuciones Especiales y de Mejora</v>
          </cell>
        </row>
        <row r="391">
          <cell r="B391">
            <v>570199</v>
          </cell>
          <cell r="C391">
            <v>5</v>
          </cell>
          <cell r="D391">
            <v>7</v>
          </cell>
          <cell r="E391" t="str">
            <v>01</v>
          </cell>
          <cell r="F391">
            <v>99</v>
          </cell>
          <cell r="G391" t="str">
            <v>Otros Impuestos,Tasas y Contribuciones</v>
          </cell>
        </row>
        <row r="392">
          <cell r="B392">
            <v>5702</v>
          </cell>
          <cell r="C392">
            <v>5</v>
          </cell>
          <cell r="D392">
            <v>7</v>
          </cell>
          <cell r="E392" t="str">
            <v>02</v>
          </cell>
          <cell r="F392">
            <v>0</v>
          </cell>
          <cell r="G392" t="str">
            <v>Seguros, Costos Financieros y Otros Gastos</v>
          </cell>
        </row>
        <row r="393">
          <cell r="B393">
            <v>570201</v>
          </cell>
          <cell r="C393">
            <v>5</v>
          </cell>
          <cell r="D393">
            <v>7</v>
          </cell>
          <cell r="E393" t="str">
            <v>02</v>
          </cell>
          <cell r="F393" t="str">
            <v>01</v>
          </cell>
          <cell r="G393" t="str">
            <v>Seguros</v>
          </cell>
        </row>
        <row r="394">
          <cell r="B394">
            <v>570202</v>
          </cell>
          <cell r="C394">
            <v>5</v>
          </cell>
          <cell r="D394">
            <v>7</v>
          </cell>
          <cell r="E394" t="str">
            <v>02</v>
          </cell>
          <cell r="F394" t="str">
            <v>02</v>
          </cell>
          <cell r="G394" t="str">
            <v>Seguros de Desgravamen y de Saldos</v>
          </cell>
        </row>
        <row r="395">
          <cell r="B395">
            <v>570203</v>
          </cell>
          <cell r="C395">
            <v>5</v>
          </cell>
          <cell r="D395">
            <v>7</v>
          </cell>
          <cell r="E395" t="str">
            <v>02</v>
          </cell>
          <cell r="F395" t="str">
            <v>03</v>
          </cell>
          <cell r="G395" t="str">
            <v>Comisiones Bancarias</v>
          </cell>
        </row>
        <row r="396">
          <cell r="B396">
            <v>570204</v>
          </cell>
          <cell r="C396">
            <v>5</v>
          </cell>
          <cell r="D396">
            <v>7</v>
          </cell>
          <cell r="E396" t="str">
            <v>02</v>
          </cell>
          <cell r="F396" t="str">
            <v>04</v>
          </cell>
          <cell r="G396" t="str">
            <v>Reajustes de Inversiones</v>
          </cell>
        </row>
        <row r="397">
          <cell r="B397">
            <v>570205</v>
          </cell>
          <cell r="C397">
            <v>5</v>
          </cell>
          <cell r="D397">
            <v>7</v>
          </cell>
          <cell r="E397" t="str">
            <v>02</v>
          </cell>
          <cell r="F397" t="str">
            <v>05</v>
          </cell>
          <cell r="G397" t="str">
            <v>Diferencial Cambiario</v>
          </cell>
        </row>
        <row r="398">
          <cell r="B398">
            <v>570206</v>
          </cell>
          <cell r="C398">
            <v>5</v>
          </cell>
          <cell r="D398">
            <v>7</v>
          </cell>
          <cell r="E398" t="str">
            <v>02</v>
          </cell>
          <cell r="F398" t="str">
            <v>06</v>
          </cell>
          <cell r="G398" t="str">
            <v>Costas    Judiciales,    Trámites    Notariales,    Legalización    de    Documentos    y   Arreglos
Extrajudiciales</v>
          </cell>
        </row>
        <row r="399">
          <cell r="B399">
            <v>570207</v>
          </cell>
          <cell r="C399">
            <v>5</v>
          </cell>
          <cell r="D399">
            <v>7</v>
          </cell>
          <cell r="E399" t="str">
            <v>02</v>
          </cell>
          <cell r="F399" t="str">
            <v>07</v>
          </cell>
          <cell r="G399" t="str">
            <v>Comisiones y Participaciones por Denuncias</v>
          </cell>
        </row>
        <row r="400">
          <cell r="B400">
            <v>570211</v>
          </cell>
          <cell r="C400">
            <v>5</v>
          </cell>
          <cell r="D400">
            <v>7</v>
          </cell>
          <cell r="E400" t="str">
            <v>02</v>
          </cell>
          <cell r="F400">
            <v>11</v>
          </cell>
          <cell r="G400" t="str">
            <v>Prima de Riesgo de Instituciones Financieras</v>
          </cell>
        </row>
        <row r="401">
          <cell r="B401">
            <v>570213</v>
          </cell>
          <cell r="C401">
            <v>5</v>
          </cell>
          <cell r="D401">
            <v>7</v>
          </cell>
          <cell r="E401" t="str">
            <v>02</v>
          </cell>
          <cell r="F401">
            <v>13</v>
          </cell>
          <cell r="G401" t="str">
            <v>Devolución de Garantías</v>
          </cell>
        </row>
        <row r="402">
          <cell r="B402">
            <v>570214</v>
          </cell>
          <cell r="C402">
            <v>5</v>
          </cell>
          <cell r="D402">
            <v>7</v>
          </cell>
          <cell r="E402" t="str">
            <v>02</v>
          </cell>
          <cell r="F402">
            <v>14</v>
          </cell>
          <cell r="G402" t="str">
            <v>Devolución de Fianzas</v>
          </cell>
        </row>
        <row r="403">
          <cell r="B403">
            <v>570215</v>
          </cell>
          <cell r="C403">
            <v>5</v>
          </cell>
          <cell r="D403">
            <v>7</v>
          </cell>
          <cell r="E403" t="str">
            <v>02</v>
          </cell>
          <cell r="F403">
            <v>15</v>
          </cell>
          <cell r="G403" t="str">
            <v>Indemnizaciones por Sentencias Judiciales</v>
          </cell>
        </row>
        <row r="404">
          <cell r="B404">
            <v>570216</v>
          </cell>
          <cell r="C404">
            <v>5</v>
          </cell>
          <cell r="D404">
            <v>7</v>
          </cell>
          <cell r="E404" t="str">
            <v>02</v>
          </cell>
          <cell r="F404">
            <v>16</v>
          </cell>
          <cell r="G404" t="str">
            <v>Obligaciones con el IESS por Responsabilidad Patronal</v>
          </cell>
        </row>
        <row r="405">
          <cell r="B405">
            <v>570217</v>
          </cell>
          <cell r="C405">
            <v>5</v>
          </cell>
          <cell r="D405">
            <v>7</v>
          </cell>
          <cell r="E405" t="str">
            <v>02</v>
          </cell>
          <cell r="F405">
            <v>17</v>
          </cell>
          <cell r="G405" t="str">
            <v>Obligaciones por Coactivas Interpuestas por el IESS</v>
          </cell>
        </row>
        <row r="406">
          <cell r="B406">
            <v>570218</v>
          </cell>
          <cell r="C406">
            <v>5</v>
          </cell>
          <cell r="D406">
            <v>7</v>
          </cell>
          <cell r="E406" t="str">
            <v>02</v>
          </cell>
          <cell r="F406">
            <v>18</v>
          </cell>
          <cell r="G406" t="str">
            <v>Intereses por Mora Patronal al IESS</v>
          </cell>
        </row>
        <row r="407">
          <cell r="B407">
            <v>570219</v>
          </cell>
          <cell r="C407">
            <v>5</v>
          </cell>
          <cell r="D407">
            <v>7</v>
          </cell>
          <cell r="E407" t="str">
            <v>02</v>
          </cell>
          <cell r="F407">
            <v>19</v>
          </cell>
          <cell r="G407" t="str">
            <v>Devolución de Multas</v>
          </cell>
        </row>
        <row r="408">
          <cell r="B408">
            <v>570299</v>
          </cell>
          <cell r="C408">
            <v>5</v>
          </cell>
          <cell r="D408">
            <v>7</v>
          </cell>
          <cell r="E408" t="str">
            <v>02</v>
          </cell>
          <cell r="F408">
            <v>99</v>
          </cell>
          <cell r="G408" t="str">
            <v>Otros Gastos Financieros</v>
          </cell>
        </row>
        <row r="409">
          <cell r="B409">
            <v>5703</v>
          </cell>
          <cell r="C409">
            <v>5</v>
          </cell>
          <cell r="D409">
            <v>7</v>
          </cell>
          <cell r="E409" t="str">
            <v>03</v>
          </cell>
          <cell r="F409">
            <v>0</v>
          </cell>
          <cell r="G409" t="str">
            <v>Dietas</v>
          </cell>
        </row>
        <row r="410">
          <cell r="B410">
            <v>570301</v>
          </cell>
          <cell r="C410">
            <v>5</v>
          </cell>
          <cell r="D410">
            <v>7</v>
          </cell>
          <cell r="E410" t="str">
            <v>03</v>
          </cell>
          <cell r="F410" t="str">
            <v>01</v>
          </cell>
          <cell r="G410" t="str">
            <v>Dietas</v>
          </cell>
        </row>
        <row r="411">
          <cell r="B411">
            <v>5799</v>
          </cell>
          <cell r="C411">
            <v>5</v>
          </cell>
          <cell r="D411">
            <v>7</v>
          </cell>
          <cell r="E411">
            <v>99</v>
          </cell>
          <cell r="F411">
            <v>0</v>
          </cell>
          <cell r="G411" t="str">
            <v>Asignaciones a Distribuir</v>
          </cell>
        </row>
        <row r="412">
          <cell r="B412">
            <v>579901</v>
          </cell>
          <cell r="C412">
            <v>5</v>
          </cell>
          <cell r="D412">
            <v>7</v>
          </cell>
          <cell r="E412">
            <v>99</v>
          </cell>
          <cell r="F412" t="str">
            <v>01</v>
          </cell>
          <cell r="G412" t="str">
            <v>Asignación a Distribuir para Otros Gastos Corrientes</v>
          </cell>
        </row>
        <row r="413">
          <cell r="B413">
            <v>58</v>
          </cell>
          <cell r="C413">
            <v>5</v>
          </cell>
          <cell r="D413">
            <v>8</v>
          </cell>
          <cell r="E413">
            <v>0</v>
          </cell>
          <cell r="F413">
            <v>0</v>
          </cell>
          <cell r="G413" t="str">
            <v>TRANSFERENCIAS Y DONACIONES CORRIENTES</v>
          </cell>
        </row>
        <row r="414">
          <cell r="B414">
            <v>5801</v>
          </cell>
          <cell r="C414">
            <v>5</v>
          </cell>
          <cell r="D414">
            <v>8</v>
          </cell>
          <cell r="E414" t="str">
            <v>01</v>
          </cell>
          <cell r="F414">
            <v>0</v>
          </cell>
          <cell r="G414" t="str">
            <v>Transferencias Corrientes al Sector Público</v>
          </cell>
        </row>
        <row r="415">
          <cell r="B415">
            <v>580101</v>
          </cell>
          <cell r="C415">
            <v>5</v>
          </cell>
          <cell r="D415">
            <v>8</v>
          </cell>
          <cell r="E415" t="str">
            <v>01</v>
          </cell>
          <cell r="F415" t="str">
            <v>01</v>
          </cell>
          <cell r="G415" t="str">
            <v>A Entidades del Presupuesto General del Estado</v>
          </cell>
        </row>
        <row r="416">
          <cell r="B416">
            <v>580102</v>
          </cell>
          <cell r="C416">
            <v>5</v>
          </cell>
          <cell r="D416">
            <v>8</v>
          </cell>
          <cell r="E416" t="str">
            <v>01</v>
          </cell>
          <cell r="F416" t="str">
            <v>02</v>
          </cell>
          <cell r="G416" t="str">
            <v>A Entidades Descentralizadas y Autónomas</v>
          </cell>
        </row>
        <row r="417">
          <cell r="B417">
            <v>580103</v>
          </cell>
          <cell r="C417">
            <v>5</v>
          </cell>
          <cell r="D417">
            <v>8</v>
          </cell>
          <cell r="E417" t="str">
            <v>01</v>
          </cell>
          <cell r="F417" t="str">
            <v>03</v>
          </cell>
          <cell r="G417" t="str">
            <v>A Empresas Públicas</v>
          </cell>
        </row>
        <row r="418">
          <cell r="B418">
            <v>580104</v>
          </cell>
          <cell r="C418">
            <v>5</v>
          </cell>
          <cell r="D418">
            <v>8</v>
          </cell>
          <cell r="E418" t="str">
            <v>01</v>
          </cell>
          <cell r="F418" t="str">
            <v>04</v>
          </cell>
          <cell r="G418" t="str">
            <v>A Gobiernos Autónomos Descentralizados</v>
          </cell>
        </row>
        <row r="419">
          <cell r="B419">
            <v>580105</v>
          </cell>
          <cell r="C419">
            <v>5</v>
          </cell>
          <cell r="D419">
            <v>8</v>
          </cell>
          <cell r="E419" t="str">
            <v>01</v>
          </cell>
          <cell r="F419" t="str">
            <v>05</v>
          </cell>
          <cell r="G419" t="str">
            <v>A la Seguridad Social</v>
          </cell>
        </row>
        <row r="420">
          <cell r="B420">
            <v>580106</v>
          </cell>
          <cell r="C420">
            <v>5</v>
          </cell>
          <cell r="D420">
            <v>8</v>
          </cell>
          <cell r="E420" t="str">
            <v>01</v>
          </cell>
          <cell r="F420" t="str">
            <v>06</v>
          </cell>
          <cell r="G420" t="str">
            <v>A Entidades Financieras Públicas</v>
          </cell>
        </row>
        <row r="421">
          <cell r="B421">
            <v>580108</v>
          </cell>
          <cell r="C421">
            <v>5</v>
          </cell>
          <cell r="D421">
            <v>8</v>
          </cell>
          <cell r="E421" t="str">
            <v>01</v>
          </cell>
          <cell r="F421" t="str">
            <v>08</v>
          </cell>
          <cell r="G421" t="str">
            <v>A Cuentas o Fondos Especiales</v>
          </cell>
        </row>
        <row r="422">
          <cell r="B422">
            <v>580109</v>
          </cell>
          <cell r="C422">
            <v>5</v>
          </cell>
          <cell r="D422">
            <v>8</v>
          </cell>
          <cell r="E422" t="str">
            <v>01</v>
          </cell>
          <cell r="F422" t="str">
            <v>09</v>
          </cell>
          <cell r="G422" t="str">
            <v>A Fondos de Uso Reservado</v>
          </cell>
        </row>
        <row r="423">
          <cell r="B423">
            <v>580110</v>
          </cell>
          <cell r="C423">
            <v>5</v>
          </cell>
          <cell r="D423">
            <v>8</v>
          </cell>
          <cell r="E423" t="str">
            <v>01</v>
          </cell>
          <cell r="F423">
            <v>10</v>
          </cell>
          <cell r="G423" t="str">
            <v>Al Fondo de Contingencias</v>
          </cell>
        </row>
        <row r="424">
          <cell r="B424">
            <v>580111</v>
          </cell>
          <cell r="C424">
            <v>5</v>
          </cell>
          <cell r="D424">
            <v>8</v>
          </cell>
          <cell r="E424" t="str">
            <v>01</v>
          </cell>
          <cell r="F424">
            <v>11</v>
          </cell>
          <cell r="G424" t="str">
            <v>A Gobiernos Autónomos Descentralizados</v>
          </cell>
        </row>
        <row r="425">
          <cell r="B425">
            <v>580112</v>
          </cell>
          <cell r="C425">
            <v>5</v>
          </cell>
          <cell r="D425">
            <v>8</v>
          </cell>
          <cell r="E425" t="str">
            <v>01</v>
          </cell>
          <cell r="F425">
            <v>12</v>
          </cell>
          <cell r="G425" t="str">
            <v>A la Cuenta de Financiamiento de Derivados Defictarios</v>
          </cell>
        </row>
        <row r="426">
          <cell r="B426">
            <v>5802</v>
          </cell>
          <cell r="C426">
            <v>5</v>
          </cell>
          <cell r="D426">
            <v>8</v>
          </cell>
          <cell r="E426" t="str">
            <v>02</v>
          </cell>
          <cell r="F426">
            <v>0</v>
          </cell>
          <cell r="G426" t="str">
            <v>Donaciones Corrientes al Sector Privado Interno</v>
          </cell>
        </row>
        <row r="427">
          <cell r="B427">
            <v>580203</v>
          </cell>
          <cell r="C427">
            <v>5</v>
          </cell>
          <cell r="D427">
            <v>8</v>
          </cell>
          <cell r="E427" t="str">
            <v>02</v>
          </cell>
          <cell r="F427" t="str">
            <v>03</v>
          </cell>
          <cell r="G427" t="str">
            <v>Al Sector Privado Financiero</v>
          </cell>
        </row>
        <row r="428">
          <cell r="B428">
            <v>580204</v>
          </cell>
          <cell r="C428">
            <v>5</v>
          </cell>
          <cell r="D428">
            <v>8</v>
          </cell>
          <cell r="E428" t="str">
            <v>02</v>
          </cell>
          <cell r="F428" t="str">
            <v>04</v>
          </cell>
          <cell r="G428" t="str">
            <v>Al Sector Privado no Financiero</v>
          </cell>
        </row>
        <row r="429">
          <cell r="B429">
            <v>580205</v>
          </cell>
          <cell r="C429">
            <v>5</v>
          </cell>
          <cell r="D429">
            <v>8</v>
          </cell>
          <cell r="E429" t="str">
            <v>02</v>
          </cell>
          <cell r="F429" t="str">
            <v>05</v>
          </cell>
          <cell r="G429" t="str">
            <v>Indemnizaciones por Afectaciones a los Derechos Humanos</v>
          </cell>
        </row>
        <row r="430">
          <cell r="B430">
            <v>580206</v>
          </cell>
          <cell r="C430">
            <v>5</v>
          </cell>
          <cell r="D430">
            <v>8</v>
          </cell>
          <cell r="E430" t="str">
            <v>02</v>
          </cell>
          <cell r="F430" t="str">
            <v>06</v>
          </cell>
          <cell r="G430" t="str">
            <v>Aporte  a  favor  de  los  Alumnos  Maestros  de  los  Institutos  Pedagógicos  Hispanos  y
Bilingües</v>
          </cell>
        </row>
        <row r="431">
          <cell r="B431">
            <v>580207</v>
          </cell>
          <cell r="C431">
            <v>5</v>
          </cell>
          <cell r="D431">
            <v>8</v>
          </cell>
          <cell r="E431" t="str">
            <v>02</v>
          </cell>
          <cell r="F431" t="str">
            <v>07</v>
          </cell>
          <cell r="G431" t="str">
            <v>Aporte a favor de cada Pasante que acceda a la Formación en Prácticas Laborales</v>
          </cell>
        </row>
        <row r="432">
          <cell r="B432">
            <v>580208</v>
          </cell>
          <cell r="C432">
            <v>5</v>
          </cell>
          <cell r="D432">
            <v>8</v>
          </cell>
          <cell r="E432" t="str">
            <v>02</v>
          </cell>
          <cell r="F432" t="str">
            <v>08</v>
          </cell>
          <cell r="G432" t="str">
            <v>Becas y Ayudas Económicas</v>
          </cell>
        </row>
        <row r="433">
          <cell r="B433">
            <v>580209</v>
          </cell>
          <cell r="C433">
            <v>5</v>
          </cell>
          <cell r="D433">
            <v>8</v>
          </cell>
          <cell r="E433" t="str">
            <v>02</v>
          </cell>
          <cell r="F433" t="str">
            <v>09</v>
          </cell>
          <cell r="G433" t="str">
            <v>A Jubilados Patronales</v>
          </cell>
        </row>
        <row r="434">
          <cell r="B434">
            <v>580210</v>
          </cell>
          <cell r="C434">
            <v>5</v>
          </cell>
          <cell r="D434">
            <v>8</v>
          </cell>
          <cell r="E434" t="str">
            <v>02</v>
          </cell>
          <cell r="F434">
            <v>10</v>
          </cell>
          <cell r="G434" t="str">
            <v>Pensiones a Héroes y Heroínas Nacionales</v>
          </cell>
        </row>
        <row r="435">
          <cell r="B435">
            <v>5803</v>
          </cell>
          <cell r="C435">
            <v>5</v>
          </cell>
          <cell r="D435">
            <v>8</v>
          </cell>
          <cell r="E435" t="str">
            <v>03</v>
          </cell>
          <cell r="F435">
            <v>0</v>
          </cell>
          <cell r="G435" t="str">
            <v>Donaciones Corrientes al Exterior</v>
          </cell>
        </row>
        <row r="436">
          <cell r="B436">
            <v>580301</v>
          </cell>
          <cell r="C436">
            <v>5</v>
          </cell>
          <cell r="D436">
            <v>8</v>
          </cell>
          <cell r="E436" t="str">
            <v>03</v>
          </cell>
          <cell r="F436" t="str">
            <v>01</v>
          </cell>
          <cell r="G436" t="str">
            <v>A Organismos Multilaterales</v>
          </cell>
        </row>
        <row r="437">
          <cell r="B437">
            <v>580302</v>
          </cell>
          <cell r="C437">
            <v>5</v>
          </cell>
          <cell r="D437">
            <v>8</v>
          </cell>
          <cell r="E437" t="str">
            <v>03</v>
          </cell>
          <cell r="F437" t="str">
            <v>02</v>
          </cell>
          <cell r="G437" t="str">
            <v>A Gobiernos y Organismos Gubernamentales</v>
          </cell>
        </row>
        <row r="438">
          <cell r="B438">
            <v>580303</v>
          </cell>
          <cell r="C438">
            <v>5</v>
          </cell>
          <cell r="D438">
            <v>8</v>
          </cell>
          <cell r="E438" t="str">
            <v>03</v>
          </cell>
          <cell r="F438" t="str">
            <v>03</v>
          </cell>
          <cell r="G438" t="str">
            <v>Al Sector Privado Financiero</v>
          </cell>
        </row>
        <row r="439">
          <cell r="B439">
            <v>580304</v>
          </cell>
          <cell r="C439">
            <v>5</v>
          </cell>
          <cell r="D439">
            <v>8</v>
          </cell>
          <cell r="E439" t="str">
            <v>03</v>
          </cell>
          <cell r="F439" t="str">
            <v>04</v>
          </cell>
          <cell r="G439" t="str">
            <v>Al Sector Privado no Financiero</v>
          </cell>
        </row>
        <row r="440">
          <cell r="B440">
            <v>5804</v>
          </cell>
          <cell r="C440">
            <v>5</v>
          </cell>
          <cell r="D440">
            <v>8</v>
          </cell>
          <cell r="E440" t="str">
            <v>04</v>
          </cell>
          <cell r="F440">
            <v>0</v>
          </cell>
          <cell r="G440" t="str">
            <v>Aportes y Participaciones al Sector Público</v>
          </cell>
        </row>
        <row r="441">
          <cell r="B441">
            <v>580401</v>
          </cell>
          <cell r="C441">
            <v>5</v>
          </cell>
          <cell r="D441">
            <v>8</v>
          </cell>
          <cell r="E441" t="str">
            <v>04</v>
          </cell>
          <cell r="F441" t="str">
            <v>01</v>
          </cell>
          <cell r="G441" t="str">
            <v>Por Exportación de Hidrocarburos y Derivados</v>
          </cell>
        </row>
        <row r="442">
          <cell r="B442">
            <v>580402</v>
          </cell>
          <cell r="C442">
            <v>5</v>
          </cell>
          <cell r="D442">
            <v>8</v>
          </cell>
          <cell r="E442" t="str">
            <v>04</v>
          </cell>
          <cell r="F442" t="str">
            <v>02</v>
          </cell>
          <cell r="G442" t="str">
            <v>Por Impuestos y Exportaciones de Crudo para Universidades y Escuelas Politécnicas.</v>
          </cell>
        </row>
        <row r="443">
          <cell r="B443">
            <v>580403</v>
          </cell>
          <cell r="C443">
            <v>5</v>
          </cell>
          <cell r="D443">
            <v>8</v>
          </cell>
          <cell r="E443" t="str">
            <v>04</v>
          </cell>
          <cell r="F443" t="str">
            <v>03</v>
          </cell>
          <cell r="G443" t="str">
            <v>Para Empresas Públicas</v>
          </cell>
        </row>
        <row r="444">
          <cell r="B444">
            <v>580404</v>
          </cell>
          <cell r="C444">
            <v>5</v>
          </cell>
          <cell r="D444">
            <v>8</v>
          </cell>
          <cell r="E444" t="str">
            <v>04</v>
          </cell>
          <cell r="F444" t="str">
            <v>04</v>
          </cell>
          <cell r="G444" t="str">
            <v>Por Planillas de Telecomunicaciones</v>
          </cell>
        </row>
        <row r="445">
          <cell r="B445">
            <v>580405</v>
          </cell>
          <cell r="C445">
            <v>5</v>
          </cell>
          <cell r="D445">
            <v>8</v>
          </cell>
          <cell r="E445" t="str">
            <v>04</v>
          </cell>
          <cell r="F445" t="str">
            <v>05</v>
          </cell>
          <cell r="G445" t="str">
            <v>Para Financiamiento de la Administración de la Seguridad Social</v>
          </cell>
        </row>
        <row r="446">
          <cell r="B446">
            <v>580406</v>
          </cell>
          <cell r="C446">
            <v>5</v>
          </cell>
          <cell r="D446">
            <v>8</v>
          </cell>
          <cell r="E446" t="str">
            <v>04</v>
          </cell>
          <cell r="F446" t="str">
            <v>06</v>
          </cell>
          <cell r="G446" t="str">
            <v>Para el IECE por el 0.5% de las Planillas de Pago al IESS</v>
          </cell>
        </row>
        <row r="447">
          <cell r="B447">
            <v>580407</v>
          </cell>
          <cell r="C447">
            <v>5</v>
          </cell>
          <cell r="D447">
            <v>8</v>
          </cell>
          <cell r="E447" t="str">
            <v>04</v>
          </cell>
          <cell r="F447" t="str">
            <v>07</v>
          </cell>
          <cell r="G447" t="str">
            <v>Por Aplicación de Fondos Ajenos</v>
          </cell>
        </row>
        <row r="448">
          <cell r="B448">
            <v>580408</v>
          </cell>
          <cell r="C448">
            <v>5</v>
          </cell>
          <cell r="D448">
            <v>8</v>
          </cell>
          <cell r="E448" t="str">
            <v>04</v>
          </cell>
          <cell r="F448" t="str">
            <v>08</v>
          </cell>
          <cell r="G448" t="str">
            <v>Por Aplicación de Cuentas y Fondos Especiales</v>
          </cell>
        </row>
        <row r="449">
          <cell r="B449">
            <v>580411</v>
          </cell>
          <cell r="C449">
            <v>5</v>
          </cell>
          <cell r="D449">
            <v>8</v>
          </cell>
          <cell r="E449" t="str">
            <v>04</v>
          </cell>
          <cell r="F449">
            <v>11</v>
          </cell>
          <cell r="G449" t="str">
            <v>Rendimientos de los Sistemas Contables del Banco Central del Ecuador</v>
          </cell>
        </row>
        <row r="450">
          <cell r="B450">
            <v>580414</v>
          </cell>
          <cell r="C450">
            <v>5</v>
          </cell>
          <cell r="D450">
            <v>8</v>
          </cell>
          <cell r="E450" t="str">
            <v>04</v>
          </cell>
          <cell r="F450">
            <v>14</v>
          </cell>
          <cell r="G450" t="str">
            <v>Aportes Sobre Depósitos de Instituciones Financieras</v>
          </cell>
        </row>
        <row r="451">
          <cell r="B451">
            <v>580415</v>
          </cell>
          <cell r="C451">
            <v>5</v>
          </cell>
          <cell r="D451">
            <v>8</v>
          </cell>
          <cell r="E451" t="str">
            <v>04</v>
          </cell>
          <cell r="F451">
            <v>15</v>
          </cell>
          <cell r="G451" t="str">
            <v>Entrega de Depósitos Inmovilizados</v>
          </cell>
        </row>
        <row r="452">
          <cell r="B452">
            <v>580499</v>
          </cell>
          <cell r="C452">
            <v>5</v>
          </cell>
          <cell r="D452">
            <v>8</v>
          </cell>
          <cell r="E452" t="str">
            <v>04</v>
          </cell>
          <cell r="F452">
            <v>99</v>
          </cell>
          <cell r="G452" t="str">
            <v>Otras Participaciones (Aportes y Participaciones al Sector Público)</v>
          </cell>
        </row>
        <row r="453">
          <cell r="B453">
            <v>5805</v>
          </cell>
          <cell r="C453">
            <v>5</v>
          </cell>
          <cell r="D453">
            <v>8</v>
          </cell>
          <cell r="E453" t="str">
            <v>05</v>
          </cell>
          <cell r="F453">
            <v>0</v>
          </cell>
          <cell r="G453" t="str">
            <v>Subsidios</v>
          </cell>
        </row>
        <row r="454">
          <cell r="B454">
            <v>580501</v>
          </cell>
          <cell r="C454">
            <v>5</v>
          </cell>
          <cell r="D454">
            <v>8</v>
          </cell>
          <cell r="E454" t="str">
            <v>05</v>
          </cell>
          <cell r="F454" t="str">
            <v>01</v>
          </cell>
          <cell r="G454" t="str">
            <v>De Precios y Tarifas a Entes Públicos</v>
          </cell>
        </row>
        <row r="455">
          <cell r="B455">
            <v>580502</v>
          </cell>
          <cell r="C455">
            <v>5</v>
          </cell>
          <cell r="D455">
            <v>8</v>
          </cell>
          <cell r="E455" t="str">
            <v>05</v>
          </cell>
          <cell r="F455" t="str">
            <v>02</v>
          </cell>
          <cell r="G455" t="str">
            <v>De Precios y Tarifas a Entes Privados</v>
          </cell>
        </row>
        <row r="456">
          <cell r="B456">
            <v>580503</v>
          </cell>
          <cell r="C456">
            <v>5</v>
          </cell>
          <cell r="D456">
            <v>8</v>
          </cell>
          <cell r="E456" t="str">
            <v>05</v>
          </cell>
          <cell r="F456" t="str">
            <v>03</v>
          </cell>
          <cell r="G456" t="str">
            <v>De Tarifas a Entes Públicos</v>
          </cell>
        </row>
        <row r="457">
          <cell r="B457">
            <v>580504</v>
          </cell>
          <cell r="C457">
            <v>5</v>
          </cell>
          <cell r="D457">
            <v>8</v>
          </cell>
          <cell r="E457" t="str">
            <v>05</v>
          </cell>
          <cell r="F457" t="str">
            <v>04</v>
          </cell>
          <cell r="G457" t="str">
            <v>De Tarifas a Entes Privados</v>
          </cell>
        </row>
        <row r="458">
          <cell r="B458">
            <v>580505</v>
          </cell>
          <cell r="C458">
            <v>5</v>
          </cell>
          <cell r="D458">
            <v>8</v>
          </cell>
          <cell r="E458" t="str">
            <v>05</v>
          </cell>
          <cell r="F458" t="str">
            <v>05</v>
          </cell>
          <cell r="G458" t="str">
            <v>Subsidio a la Vivienda</v>
          </cell>
        </row>
        <row r="459">
          <cell r="B459">
            <v>580506</v>
          </cell>
          <cell r="C459">
            <v>5</v>
          </cell>
          <cell r="D459">
            <v>8</v>
          </cell>
          <cell r="E459" t="str">
            <v>05</v>
          </cell>
          <cell r="F459" t="str">
            <v>06</v>
          </cell>
          <cell r="G459" t="str">
            <v>Bono de Desarrollo Humano</v>
          </cell>
        </row>
        <row r="460">
          <cell r="B460">
            <v>580507</v>
          </cell>
          <cell r="C460">
            <v>5</v>
          </cell>
          <cell r="D460">
            <v>8</v>
          </cell>
          <cell r="E460" t="str">
            <v>05</v>
          </cell>
          <cell r="F460" t="str">
            <v>07</v>
          </cell>
          <cell r="G460" t="str">
            <v>Por Adquisición de Insumos Agroquímicos</v>
          </cell>
        </row>
        <row r="461">
          <cell r="B461">
            <v>580508</v>
          </cell>
          <cell r="C461">
            <v>5</v>
          </cell>
          <cell r="D461">
            <v>8</v>
          </cell>
          <cell r="E461" t="str">
            <v>05</v>
          </cell>
          <cell r="F461" t="str">
            <v>08</v>
          </cell>
          <cell r="G461" t="str">
            <v>Subsidio Consumo Interno de Derivados de Petróleo</v>
          </cell>
        </row>
        <row r="462">
          <cell r="B462">
            <v>580509</v>
          </cell>
          <cell r="C462">
            <v>5</v>
          </cell>
          <cell r="D462">
            <v>8</v>
          </cell>
          <cell r="E462" t="str">
            <v>05</v>
          </cell>
          <cell r="F462" t="str">
            <v>09</v>
          </cell>
          <cell r="G462" t="str">
            <v>Bono Desnutrición Cero</v>
          </cell>
        </row>
        <row r="463">
          <cell r="B463">
            <v>580510</v>
          </cell>
          <cell r="C463">
            <v>5</v>
          </cell>
          <cell r="D463">
            <v>8</v>
          </cell>
          <cell r="E463" t="str">
            <v>05</v>
          </cell>
          <cell r="F463">
            <v>10</v>
          </cell>
          <cell r="G463" t="str">
            <v>Pensión de Adultos Mayores</v>
          </cell>
        </row>
        <row r="464">
          <cell r="B464">
            <v>580511</v>
          </cell>
          <cell r="C464">
            <v>5</v>
          </cell>
          <cell r="D464">
            <v>8</v>
          </cell>
          <cell r="E464" t="str">
            <v>05</v>
          </cell>
          <cell r="F464">
            <v>11</v>
          </cell>
          <cell r="G464" t="str">
            <v>Pensión para Personas con Discapacidad</v>
          </cell>
        </row>
        <row r="465">
          <cell r="B465">
            <v>580512</v>
          </cell>
          <cell r="C465">
            <v>5</v>
          </cell>
          <cell r="D465">
            <v>8</v>
          </cell>
          <cell r="E465" t="str">
            <v>05</v>
          </cell>
          <cell r="F465">
            <v>12</v>
          </cell>
          <cell r="G465" t="str">
            <v>Bono por Discapacidad</v>
          </cell>
        </row>
        <row r="466">
          <cell r="B466">
            <v>580513</v>
          </cell>
          <cell r="C466">
            <v>5</v>
          </cell>
          <cell r="D466">
            <v>8</v>
          </cell>
          <cell r="E466" t="str">
            <v>05</v>
          </cell>
          <cell r="F466">
            <v>13</v>
          </cell>
          <cell r="G466" t="str">
            <v>Bono por Emergencia</v>
          </cell>
        </row>
        <row r="467">
          <cell r="B467">
            <v>580514</v>
          </cell>
          <cell r="C467">
            <v>5</v>
          </cell>
          <cell r="D467">
            <v>8</v>
          </cell>
          <cell r="E467" t="str">
            <v>05</v>
          </cell>
          <cell r="F467">
            <v>14</v>
          </cell>
          <cell r="G467" t="str">
            <v>Bono Joaquín Gallegos Lara</v>
          </cell>
        </row>
        <row r="468">
          <cell r="B468">
            <v>580515</v>
          </cell>
          <cell r="C468">
            <v>5</v>
          </cell>
          <cell r="D468">
            <v>8</v>
          </cell>
          <cell r="E468" t="str">
            <v>05</v>
          </cell>
          <cell r="F468">
            <v>15</v>
          </cell>
          <cell r="G468" t="str">
            <v>Bono de Adherencia a la Tuberculosis</v>
          </cell>
        </row>
        <row r="469">
          <cell r="B469">
            <v>580599</v>
          </cell>
          <cell r="C469">
            <v>5</v>
          </cell>
          <cell r="D469">
            <v>8</v>
          </cell>
          <cell r="E469" t="str">
            <v>05</v>
          </cell>
          <cell r="F469">
            <v>99</v>
          </cell>
          <cell r="G469" t="str">
            <v>Otros Subsidios</v>
          </cell>
        </row>
        <row r="470">
          <cell r="B470">
            <v>5806</v>
          </cell>
          <cell r="C470">
            <v>5</v>
          </cell>
          <cell r="D470">
            <v>8</v>
          </cell>
          <cell r="E470" t="str">
            <v>06</v>
          </cell>
          <cell r="F470">
            <v>0</v>
          </cell>
          <cell r="G470" t="str">
            <v>Aportes   y   Participaciones   Corrientes   a   Gobiernos   Autónomos   Descentralizados   y
Regímenes Especiales</v>
          </cell>
        </row>
        <row r="471">
          <cell r="B471">
            <v>580601</v>
          </cell>
          <cell r="C471">
            <v>5</v>
          </cell>
          <cell r="D471">
            <v>8</v>
          </cell>
          <cell r="E471" t="str">
            <v>06</v>
          </cell>
          <cell r="F471" t="str">
            <v>01</v>
          </cell>
          <cell r="G471" t="str">
            <v>Compensaciones a Municipios por Leyes y Decretos</v>
          </cell>
        </row>
        <row r="472">
          <cell r="B472">
            <v>580602</v>
          </cell>
          <cell r="C472">
            <v>5</v>
          </cell>
          <cell r="D472">
            <v>8</v>
          </cell>
          <cell r="E472" t="str">
            <v>06</v>
          </cell>
          <cell r="F472" t="str">
            <v>02</v>
          </cell>
          <cell r="G472" t="str">
            <v>Compensaciones a Consejos Provinciales por Leyes y Decretos</v>
          </cell>
        </row>
        <row r="473">
          <cell r="B473">
            <v>580604</v>
          </cell>
          <cell r="C473">
            <v>5</v>
          </cell>
          <cell r="D473">
            <v>8</v>
          </cell>
          <cell r="E473" t="str">
            <v>06</v>
          </cell>
          <cell r="F473" t="str">
            <v>04</v>
          </cell>
          <cell r="G473" t="str">
            <v>A Municipios que no son Capitales de Provincia, por Aporte del FODESEC</v>
          </cell>
        </row>
        <row r="474">
          <cell r="B474">
            <v>580605</v>
          </cell>
          <cell r="C474">
            <v>5</v>
          </cell>
          <cell r="D474">
            <v>8</v>
          </cell>
          <cell r="E474" t="str">
            <v>06</v>
          </cell>
          <cell r="F474" t="str">
            <v>05</v>
          </cell>
          <cell r="G474" t="str">
            <v>A Consejos Provinciales por Aporte del FODESEC</v>
          </cell>
        </row>
        <row r="475">
          <cell r="B475">
            <v>580606</v>
          </cell>
          <cell r="C475">
            <v>5</v>
          </cell>
          <cell r="D475">
            <v>8</v>
          </cell>
          <cell r="E475" t="str">
            <v>06</v>
          </cell>
          <cell r="F475" t="str">
            <v>06</v>
          </cell>
          <cell r="G475" t="str">
            <v>Al INGALA por Aporte del FODESEC</v>
          </cell>
        </row>
        <row r="476">
          <cell r="B476">
            <v>580607</v>
          </cell>
          <cell r="C476">
            <v>5</v>
          </cell>
          <cell r="D476">
            <v>8</v>
          </cell>
          <cell r="E476" t="str">
            <v>06</v>
          </cell>
          <cell r="F476" t="str">
            <v>07</v>
          </cell>
          <cell r="G476" t="str">
            <v>Al CONCOPE por Aporte del FODESEC</v>
          </cell>
        </row>
        <row r="477">
          <cell r="B477">
            <v>580608</v>
          </cell>
          <cell r="C477">
            <v>5</v>
          </cell>
          <cell r="D477">
            <v>8</v>
          </cell>
          <cell r="E477" t="str">
            <v>06</v>
          </cell>
          <cell r="F477" t="str">
            <v>08</v>
          </cell>
          <cell r="G477" t="str">
            <v>A Juntas Parroquiales Rurales</v>
          </cell>
        </row>
        <row r="478">
          <cell r="B478">
            <v>580610</v>
          </cell>
          <cell r="C478">
            <v>5</v>
          </cell>
          <cell r="D478">
            <v>8</v>
          </cell>
          <cell r="E478" t="str">
            <v>06</v>
          </cell>
          <cell r="F478">
            <v>10</v>
          </cell>
          <cell r="G478" t="str">
            <v>Al CONCOPE por Aporte del FONDEPRO</v>
          </cell>
        </row>
        <row r="479">
          <cell r="B479">
            <v>580616</v>
          </cell>
          <cell r="C479">
            <v>5</v>
          </cell>
          <cell r="D479">
            <v>8</v>
          </cell>
          <cell r="E479" t="str">
            <v>06</v>
          </cell>
          <cell r="F479">
            <v>16</v>
          </cell>
          <cell r="G479" t="str">
            <v>A Municipios por Aporte del Fondo de Descentralización</v>
          </cell>
        </row>
        <row r="480">
          <cell r="B480">
            <v>580617</v>
          </cell>
          <cell r="C480">
            <v>5</v>
          </cell>
          <cell r="D480">
            <v>8</v>
          </cell>
          <cell r="E480" t="str">
            <v>06</v>
          </cell>
          <cell r="F480">
            <v>17</v>
          </cell>
          <cell r="G480" t="str">
            <v>A Consejos Provinciales del Fondo de Descentralización</v>
          </cell>
        </row>
        <row r="481">
          <cell r="B481">
            <v>580628</v>
          </cell>
          <cell r="C481">
            <v>5</v>
          </cell>
          <cell r="D481">
            <v>8</v>
          </cell>
          <cell r="E481" t="str">
            <v>06</v>
          </cell>
          <cell r="F481">
            <v>28</v>
          </cell>
          <cell r="G481" t="str">
            <v>A Municipios Capitales de Provincia por Aporte del FODESEC</v>
          </cell>
        </row>
        <row r="482">
          <cell r="B482">
            <v>580630</v>
          </cell>
          <cell r="C482">
            <v>5</v>
          </cell>
          <cell r="D482">
            <v>8</v>
          </cell>
          <cell r="E482" t="str">
            <v>06</v>
          </cell>
          <cell r="F482">
            <v>30</v>
          </cell>
          <cell r="G482" t="str">
            <v>A Gobiernos Autónomos Descentralizados Distritales y Cantonales por Emergencias</v>
          </cell>
        </row>
        <row r="483">
          <cell r="B483">
            <v>580631</v>
          </cell>
          <cell r="C483">
            <v>5</v>
          </cell>
          <cell r="D483">
            <v>8</v>
          </cell>
          <cell r="E483" t="str">
            <v>06</v>
          </cell>
          <cell r="F483">
            <v>31</v>
          </cell>
          <cell r="G483" t="str">
            <v>A Gobiernos Autónomos Descentralizados Provinciales y Régimen Especial de Galápagos
por Emergencias</v>
          </cell>
        </row>
        <row r="484">
          <cell r="B484">
            <v>580632</v>
          </cell>
          <cell r="C484">
            <v>5</v>
          </cell>
          <cell r="D484">
            <v>8</v>
          </cell>
          <cell r="E484" t="str">
            <v>06</v>
          </cell>
          <cell r="F484">
            <v>32</v>
          </cell>
          <cell r="G484" t="str">
            <v>A Gobiernos Autónomos Descentralizados Parroquiales Rurales por Emergencias</v>
          </cell>
        </row>
        <row r="485">
          <cell r="B485">
            <v>580633</v>
          </cell>
          <cell r="C485">
            <v>5</v>
          </cell>
          <cell r="D485">
            <v>8</v>
          </cell>
          <cell r="E485" t="str">
            <v>06</v>
          </cell>
          <cell r="F485">
            <v>33</v>
          </cell>
          <cell r="G485" t="str">
            <v>A Gobiernos Autónomos Descentralizados Regionales por Emergencias</v>
          </cell>
        </row>
        <row r="486">
          <cell r="B486">
            <v>580634</v>
          </cell>
          <cell r="C486">
            <v>5</v>
          </cell>
          <cell r="D486">
            <v>8</v>
          </cell>
          <cell r="E486" t="str">
            <v>06</v>
          </cell>
          <cell r="F486">
            <v>34</v>
          </cell>
          <cell r="G486" t="str">
            <v>A Gobiernos Autónomos Descentralizados Regionales</v>
          </cell>
        </row>
        <row r="487">
          <cell r="B487">
            <v>580635</v>
          </cell>
          <cell r="C487">
            <v>5</v>
          </cell>
          <cell r="D487">
            <v>8</v>
          </cell>
          <cell r="E487" t="str">
            <v>06</v>
          </cell>
          <cell r="F487">
            <v>35</v>
          </cell>
          <cell r="G487" t="str">
            <v>A   Gobiernos   Autónomos   Descentralizados   Provinciales   y   al   Régimen   Especial   de
Galápagos por la participación en el 21% de Ingresos Permanentes</v>
          </cell>
        </row>
        <row r="488">
          <cell r="B488">
            <v>580636</v>
          </cell>
          <cell r="C488">
            <v>5</v>
          </cell>
          <cell r="D488">
            <v>8</v>
          </cell>
          <cell r="E488" t="str">
            <v>06</v>
          </cell>
          <cell r="F488">
            <v>36</v>
          </cell>
          <cell r="G488" t="str">
            <v>A Gobiernos Autónomos Descentralizados Distritales y Municipales por la participación en el 21% de Ingresos Permanentes</v>
          </cell>
        </row>
        <row r="489">
          <cell r="B489">
            <v>580637</v>
          </cell>
          <cell r="C489">
            <v>5</v>
          </cell>
          <cell r="D489">
            <v>8</v>
          </cell>
          <cell r="E489" t="str">
            <v>06</v>
          </cell>
          <cell r="F489">
            <v>37</v>
          </cell>
          <cell r="G489" t="str">
            <v>A Gobiernos Autónomos Descentralizados Parroquiales Rurales por la Participación en el
21% de Ingresos Permanentes</v>
          </cell>
        </row>
        <row r="490">
          <cell r="B490">
            <v>580639</v>
          </cell>
          <cell r="C490">
            <v>5</v>
          </cell>
          <cell r="D490">
            <v>8</v>
          </cell>
          <cell r="E490" t="str">
            <v>06</v>
          </cell>
          <cell r="F490">
            <v>39</v>
          </cell>
          <cell r="G490" t="str">
            <v>A Gobiernos Autónomos Descentralizados Provinciales y Régimen Especial de Galápagos
por la participación en el 10% de Ingresos no Permanentes</v>
          </cell>
        </row>
        <row r="491">
          <cell r="B491">
            <v>580640</v>
          </cell>
          <cell r="C491">
            <v>5</v>
          </cell>
          <cell r="D491">
            <v>8</v>
          </cell>
          <cell r="E491" t="str">
            <v>06</v>
          </cell>
          <cell r="F491">
            <v>40</v>
          </cell>
          <cell r="G491" t="str">
            <v>A Gobiernos Autónomos Descentralizados Distritales y Municipales por la participación en
el 10% de Ingresos no Permanentes</v>
          </cell>
        </row>
        <row r="492">
          <cell r="B492">
            <v>580641</v>
          </cell>
          <cell r="C492">
            <v>5</v>
          </cell>
          <cell r="D492">
            <v>8</v>
          </cell>
          <cell r="E492" t="str">
            <v>06</v>
          </cell>
          <cell r="F492">
            <v>41</v>
          </cell>
          <cell r="G492" t="str">
            <v>A Gobiernos Autónomos Descentralizados Parroquiales Rurales por la participación en el
10% de Ingresos no Permanentes</v>
          </cell>
        </row>
        <row r="493">
          <cell r="B493">
            <v>580642</v>
          </cell>
          <cell r="C493">
            <v>5</v>
          </cell>
          <cell r="D493">
            <v>8</v>
          </cell>
          <cell r="E493" t="str">
            <v>06</v>
          </cell>
          <cell r="F493">
            <v>42</v>
          </cell>
          <cell r="G493" t="str">
            <v>A Gobiernos Autónomos Descentralizados Provinciales por el Ejercicio de la Competencia
de Riego y Drenaje</v>
          </cell>
        </row>
        <row r="494">
          <cell r="B494">
            <v>580643</v>
          </cell>
          <cell r="C494">
            <v>5</v>
          </cell>
          <cell r="D494">
            <v>8</v>
          </cell>
          <cell r="E494" t="str">
            <v>06</v>
          </cell>
          <cell r="F494">
            <v>43</v>
          </cell>
          <cell r="G494" t="str">
            <v>A Gobiernos Autónomos Descentralizados Metropolitanos y Municipales por el Ejercicio de
la Competencia de Tránsito, Transporte Terrestre y Seguridad Vial</v>
          </cell>
        </row>
        <row r="495">
          <cell r="B495">
            <v>580653</v>
          </cell>
          <cell r="C495">
            <v>5</v>
          </cell>
          <cell r="D495">
            <v>8</v>
          </cell>
          <cell r="E495" t="str">
            <v>06</v>
          </cell>
          <cell r="F495">
            <v>53</v>
          </cell>
          <cell r="G495" t="str">
            <v>A Gobiernos Autónomos Descentralizados de la provincia del Guayas</v>
          </cell>
        </row>
        <row r="496">
          <cell r="B496">
            <v>580654</v>
          </cell>
          <cell r="C496">
            <v>5</v>
          </cell>
          <cell r="D496">
            <v>8</v>
          </cell>
          <cell r="E496" t="str">
            <v>06</v>
          </cell>
          <cell r="F496">
            <v>54</v>
          </cell>
          <cell r="G496" t="str">
            <v>A Gobiernos Autónomos Descentralizados Metropolitanos y Municipales para el Ejercicio
de la Competencia para Preservar el Patrimonio Arquitectónico y Cultural</v>
          </cell>
        </row>
        <row r="497">
          <cell r="B497">
            <v>5807</v>
          </cell>
          <cell r="C497">
            <v>5</v>
          </cell>
          <cell r="D497">
            <v>8</v>
          </cell>
          <cell r="E497" t="str">
            <v>07</v>
          </cell>
          <cell r="F497">
            <v>0</v>
          </cell>
          <cell r="G497" t="str">
            <v>Participaciones  Corrientes  en  los  Ingresos  Petroleros  a  favor  de  la  Fuente  Fiscal  del
Presupuesto General del Estado</v>
          </cell>
        </row>
        <row r="498">
          <cell r="B498">
            <v>580701</v>
          </cell>
          <cell r="C498">
            <v>5</v>
          </cell>
          <cell r="D498">
            <v>8</v>
          </cell>
          <cell r="E498" t="str">
            <v>07</v>
          </cell>
          <cell r="F498" t="str">
            <v>01</v>
          </cell>
          <cell r="G498" t="str">
            <v>Por Exportaciones de Derivados de Petróleo</v>
          </cell>
        </row>
        <row r="499">
          <cell r="B499">
            <v>580702</v>
          </cell>
          <cell r="C499">
            <v>5</v>
          </cell>
          <cell r="D499">
            <v>8</v>
          </cell>
          <cell r="E499" t="str">
            <v>07</v>
          </cell>
          <cell r="F499" t="str">
            <v>02</v>
          </cell>
          <cell r="G499" t="str">
            <v>Por Venta Interna de Derivados del Petróleo</v>
          </cell>
        </row>
        <row r="500">
          <cell r="B500">
            <v>580703</v>
          </cell>
          <cell r="C500">
            <v>5</v>
          </cell>
          <cell r="D500">
            <v>8</v>
          </cell>
          <cell r="E500" t="str">
            <v>07</v>
          </cell>
          <cell r="F500" t="str">
            <v>03</v>
          </cell>
          <cell r="G500" t="str">
            <v>Por Tarifa del Oleoducto de Empresas Privadas</v>
          </cell>
        </row>
        <row r="501">
          <cell r="B501">
            <v>580704</v>
          </cell>
          <cell r="C501">
            <v>5</v>
          </cell>
          <cell r="D501">
            <v>8</v>
          </cell>
          <cell r="E501" t="str">
            <v>07</v>
          </cell>
          <cell r="F501" t="str">
            <v>04</v>
          </cell>
          <cell r="G501" t="str">
            <v>Del Fondo de Inversión Petrolera 10% Exportación Directa de Crudo y Derivados  y Tarifa
Transporte SOTE</v>
          </cell>
        </row>
        <row r="502">
          <cell r="B502">
            <v>580705</v>
          </cell>
          <cell r="C502">
            <v>5</v>
          </cell>
          <cell r="D502">
            <v>8</v>
          </cell>
          <cell r="E502" t="str">
            <v>07</v>
          </cell>
          <cell r="F502" t="str">
            <v>05</v>
          </cell>
          <cell r="G502" t="str">
            <v>Del Fondo de Inversión Petrolera de la Venta Interna de Derivados</v>
          </cell>
        </row>
        <row r="503">
          <cell r="B503">
            <v>580708</v>
          </cell>
          <cell r="C503">
            <v>5</v>
          </cell>
          <cell r="D503">
            <v>8</v>
          </cell>
          <cell r="E503" t="str">
            <v>07</v>
          </cell>
          <cell r="F503" t="str">
            <v>08</v>
          </cell>
          <cell r="G503" t="str">
            <v>Por Compensación Obligaciones Tributarias Bloque 15</v>
          </cell>
        </row>
        <row r="504">
          <cell r="B504">
            <v>580709</v>
          </cell>
          <cell r="C504">
            <v>5</v>
          </cell>
          <cell r="D504">
            <v>8</v>
          </cell>
          <cell r="E504" t="str">
            <v>07</v>
          </cell>
          <cell r="F504" t="str">
            <v>09</v>
          </cell>
          <cell r="G504" t="str">
            <v>Del Fondo de Estabilización Petrolera</v>
          </cell>
        </row>
        <row r="505">
          <cell r="B505">
            <v>580710</v>
          </cell>
          <cell r="C505">
            <v>5</v>
          </cell>
          <cell r="D505">
            <v>8</v>
          </cell>
          <cell r="E505" t="str">
            <v>07</v>
          </cell>
          <cell r="F505">
            <v>10</v>
          </cell>
          <cell r="G505" t="str">
            <v>Por la Participación en las Exportaciones de Crudo ex - Consorcio</v>
          </cell>
        </row>
        <row r="506">
          <cell r="B506">
            <v>580799</v>
          </cell>
          <cell r="C506">
            <v>5</v>
          </cell>
          <cell r="D506">
            <v>8</v>
          </cell>
          <cell r="E506" t="str">
            <v>07</v>
          </cell>
          <cell r="F506">
            <v>99</v>
          </cell>
          <cell r="G506" t="str">
            <v>Por Otras Participaciones no Especificadas</v>
          </cell>
        </row>
        <row r="507">
          <cell r="B507">
            <v>5808</v>
          </cell>
          <cell r="C507">
            <v>5</v>
          </cell>
          <cell r="D507">
            <v>8</v>
          </cell>
          <cell r="E507" t="str">
            <v>08</v>
          </cell>
          <cell r="F507">
            <v>0</v>
          </cell>
          <cell r="G507" t="str">
            <v>Por Participaciones Corrientes de los Entes Públicos y Privados en los Ingresos Petroleros</v>
          </cell>
        </row>
        <row r="508">
          <cell r="B508">
            <v>580801</v>
          </cell>
          <cell r="C508">
            <v>5</v>
          </cell>
          <cell r="D508">
            <v>8</v>
          </cell>
          <cell r="E508" t="str">
            <v>08</v>
          </cell>
          <cell r="F508" t="str">
            <v>01</v>
          </cell>
          <cell r="G508" t="str">
            <v>Al Presupuesto General del Estado</v>
          </cell>
        </row>
        <row r="509">
          <cell r="B509">
            <v>580802</v>
          </cell>
          <cell r="C509">
            <v>5</v>
          </cell>
          <cell r="D509">
            <v>8</v>
          </cell>
          <cell r="E509" t="str">
            <v>08</v>
          </cell>
          <cell r="F509" t="str">
            <v>02</v>
          </cell>
          <cell r="G509" t="str">
            <v>A Entidades Descentralizadas y Autónomas</v>
          </cell>
        </row>
        <row r="510">
          <cell r="B510">
            <v>580803</v>
          </cell>
          <cell r="C510">
            <v>5</v>
          </cell>
          <cell r="D510">
            <v>8</v>
          </cell>
          <cell r="E510" t="str">
            <v>08</v>
          </cell>
          <cell r="F510" t="str">
            <v>03</v>
          </cell>
          <cell r="G510" t="str">
            <v>A Empresas Públicas</v>
          </cell>
        </row>
        <row r="511">
          <cell r="B511">
            <v>580804</v>
          </cell>
          <cell r="C511">
            <v>5</v>
          </cell>
          <cell r="D511">
            <v>8</v>
          </cell>
          <cell r="E511" t="str">
            <v>08</v>
          </cell>
          <cell r="F511" t="str">
            <v>04</v>
          </cell>
          <cell r="G511" t="str">
            <v>A Gobiernos Autónomos Descentralizados</v>
          </cell>
        </row>
        <row r="512">
          <cell r="B512">
            <v>580805</v>
          </cell>
          <cell r="C512">
            <v>5</v>
          </cell>
          <cell r="D512">
            <v>8</v>
          </cell>
          <cell r="E512" t="str">
            <v>08</v>
          </cell>
          <cell r="F512" t="str">
            <v>05</v>
          </cell>
          <cell r="G512" t="str">
            <v>A la Seguridad Social</v>
          </cell>
        </row>
        <row r="513">
          <cell r="B513">
            <v>580806</v>
          </cell>
          <cell r="C513">
            <v>5</v>
          </cell>
          <cell r="D513">
            <v>8</v>
          </cell>
          <cell r="E513" t="str">
            <v>08</v>
          </cell>
          <cell r="F513" t="str">
            <v>06</v>
          </cell>
          <cell r="G513" t="str">
            <v>A Entidades Financieras Públicas</v>
          </cell>
        </row>
        <row r="514">
          <cell r="B514">
            <v>580808</v>
          </cell>
          <cell r="C514">
            <v>5</v>
          </cell>
          <cell r="D514">
            <v>8</v>
          </cell>
          <cell r="E514" t="str">
            <v>08</v>
          </cell>
          <cell r="F514" t="str">
            <v>08</v>
          </cell>
          <cell r="G514" t="str">
            <v>A Cuentas o Fondos Especiales</v>
          </cell>
        </row>
        <row r="515">
          <cell r="B515">
            <v>580811</v>
          </cell>
          <cell r="C515">
            <v>5</v>
          </cell>
          <cell r="D515">
            <v>8</v>
          </cell>
          <cell r="E515" t="str">
            <v>08</v>
          </cell>
          <cell r="F515">
            <v>11</v>
          </cell>
          <cell r="G515" t="str">
            <v>Al Sector Privado</v>
          </cell>
        </row>
        <row r="516">
          <cell r="B516">
            <v>5809</v>
          </cell>
          <cell r="C516">
            <v>5</v>
          </cell>
          <cell r="D516">
            <v>8</v>
          </cell>
          <cell r="E516" t="str">
            <v>09</v>
          </cell>
          <cell r="F516">
            <v>0</v>
          </cell>
          <cell r="G516" t="str">
            <v>Por Participaciones Corrientes de los Entes Públicos y Privados en Ingresos Preasignados</v>
          </cell>
        </row>
        <row r="517">
          <cell r="B517">
            <v>580901</v>
          </cell>
          <cell r="C517">
            <v>5</v>
          </cell>
          <cell r="D517">
            <v>8</v>
          </cell>
          <cell r="E517" t="str">
            <v>09</v>
          </cell>
          <cell r="F517" t="str">
            <v>01</v>
          </cell>
          <cell r="G517" t="str">
            <v>A Entidades del Presupuesto General del Estado</v>
          </cell>
        </row>
        <row r="518">
          <cell r="B518">
            <v>580902</v>
          </cell>
          <cell r="C518">
            <v>5</v>
          </cell>
          <cell r="D518">
            <v>8</v>
          </cell>
          <cell r="E518" t="str">
            <v>09</v>
          </cell>
          <cell r="F518" t="str">
            <v>02</v>
          </cell>
          <cell r="G518" t="str">
            <v>A Entidades Descentralizadas y Autónomas</v>
          </cell>
        </row>
        <row r="519">
          <cell r="B519">
            <v>580903</v>
          </cell>
          <cell r="C519">
            <v>5</v>
          </cell>
          <cell r="D519">
            <v>8</v>
          </cell>
          <cell r="E519" t="str">
            <v>09</v>
          </cell>
          <cell r="F519" t="str">
            <v>03</v>
          </cell>
          <cell r="G519" t="str">
            <v>A Empresas Públicas</v>
          </cell>
        </row>
        <row r="520">
          <cell r="B520">
            <v>580904</v>
          </cell>
          <cell r="C520">
            <v>5</v>
          </cell>
          <cell r="D520">
            <v>8</v>
          </cell>
          <cell r="E520" t="str">
            <v>09</v>
          </cell>
          <cell r="F520" t="str">
            <v>04</v>
          </cell>
          <cell r="G520" t="str">
            <v>A Entidades del Gobierno Seccional</v>
          </cell>
        </row>
        <row r="521">
          <cell r="B521">
            <v>580905</v>
          </cell>
          <cell r="C521">
            <v>5</v>
          </cell>
          <cell r="D521">
            <v>8</v>
          </cell>
          <cell r="E521" t="str">
            <v>09</v>
          </cell>
          <cell r="F521" t="str">
            <v>05</v>
          </cell>
          <cell r="G521" t="str">
            <v>A la Seguridad Social</v>
          </cell>
        </row>
        <row r="522">
          <cell r="B522">
            <v>580906</v>
          </cell>
          <cell r="C522">
            <v>5</v>
          </cell>
          <cell r="D522">
            <v>8</v>
          </cell>
          <cell r="E522" t="str">
            <v>09</v>
          </cell>
          <cell r="F522" t="str">
            <v>06</v>
          </cell>
          <cell r="G522" t="str">
            <v>A Entidades Financieras Públicas</v>
          </cell>
        </row>
        <row r="523">
          <cell r="B523">
            <v>580907</v>
          </cell>
          <cell r="C523">
            <v>5</v>
          </cell>
          <cell r="D523">
            <v>8</v>
          </cell>
          <cell r="E523" t="str">
            <v>09</v>
          </cell>
          <cell r="F523" t="str">
            <v>07</v>
          </cell>
          <cell r="G523" t="str">
            <v>A Cuentas o Fondos Especiales</v>
          </cell>
        </row>
        <row r="524">
          <cell r="B524">
            <v>580910</v>
          </cell>
          <cell r="C524">
            <v>5</v>
          </cell>
          <cell r="D524">
            <v>8</v>
          </cell>
          <cell r="E524" t="str">
            <v>09</v>
          </cell>
          <cell r="F524">
            <v>10</v>
          </cell>
          <cell r="G524" t="str">
            <v>Al Sector Privado</v>
          </cell>
        </row>
        <row r="525">
          <cell r="B525">
            <v>580911</v>
          </cell>
          <cell r="C525">
            <v>5</v>
          </cell>
          <cell r="D525">
            <v>8</v>
          </cell>
          <cell r="E525" t="str">
            <v>09</v>
          </cell>
          <cell r="F525">
            <v>11</v>
          </cell>
          <cell r="G525" t="str">
            <v>Al Sector Financiero Público</v>
          </cell>
        </row>
        <row r="526">
          <cell r="B526">
            <v>5810</v>
          </cell>
          <cell r="C526">
            <v>5</v>
          </cell>
          <cell r="D526">
            <v>8</v>
          </cell>
          <cell r="E526">
            <v>10</v>
          </cell>
          <cell r="F526">
            <v>0</v>
          </cell>
          <cell r="G526" t="str">
            <v>Transferencias Corrientes a la Seguridad Social</v>
          </cell>
        </row>
        <row r="527">
          <cell r="B527">
            <v>581001</v>
          </cell>
          <cell r="C527">
            <v>5</v>
          </cell>
          <cell r="D527">
            <v>8</v>
          </cell>
          <cell r="E527">
            <v>10</v>
          </cell>
          <cell r="F527" t="str">
            <v>01</v>
          </cell>
          <cell r="G527" t="str">
            <v>Contribuciones 40% Pensiones Pagadas por el Seguro General</v>
          </cell>
        </row>
        <row r="528">
          <cell r="B528">
            <v>581002</v>
          </cell>
          <cell r="C528">
            <v>5</v>
          </cell>
          <cell r="D528">
            <v>8</v>
          </cell>
          <cell r="E528">
            <v>10</v>
          </cell>
          <cell r="F528" t="str">
            <v>02</v>
          </cell>
          <cell r="G528" t="str">
            <v>Contribución 40% Pensiones Riesgos del Trabajo</v>
          </cell>
        </row>
        <row r="529">
          <cell r="B529">
            <v>581003</v>
          </cell>
          <cell r="C529">
            <v>5</v>
          </cell>
          <cell r="D529">
            <v>8</v>
          </cell>
          <cell r="E529">
            <v>10</v>
          </cell>
          <cell r="F529" t="str">
            <v>03</v>
          </cell>
          <cell r="G529" t="str">
            <v>Financiamiento Seguro Social Campesino, 30% del 1% de Sueldos y Salarios</v>
          </cell>
        </row>
        <row r="530">
          <cell r="B530">
            <v>581004</v>
          </cell>
          <cell r="C530">
            <v>5</v>
          </cell>
          <cell r="D530">
            <v>8</v>
          </cell>
          <cell r="E530">
            <v>10</v>
          </cell>
          <cell r="F530" t="str">
            <v>04</v>
          </cell>
          <cell r="G530" t="str">
            <v>Contribuciones 40% Pensiones Seguro Social Campesino</v>
          </cell>
        </row>
        <row r="531">
          <cell r="B531">
            <v>581005</v>
          </cell>
          <cell r="C531">
            <v>5</v>
          </cell>
          <cell r="D531">
            <v>8</v>
          </cell>
          <cell r="E531">
            <v>10</v>
          </cell>
          <cell r="F531" t="str">
            <v>05</v>
          </cell>
          <cell r="G531" t="str">
            <v>Aporte Anual Seguro Social Campesino</v>
          </cell>
        </row>
        <row r="532">
          <cell r="B532">
            <v>581006</v>
          </cell>
          <cell r="C532">
            <v>5</v>
          </cell>
          <cell r="D532">
            <v>8</v>
          </cell>
          <cell r="E532">
            <v>10</v>
          </cell>
          <cell r="F532" t="str">
            <v>06</v>
          </cell>
          <cell r="G532" t="str">
            <v>Reservas Matemáticas</v>
          </cell>
        </row>
        <row r="533">
          <cell r="B533">
            <v>581011</v>
          </cell>
          <cell r="C533">
            <v>5</v>
          </cell>
          <cell r="D533">
            <v>8</v>
          </cell>
          <cell r="E533">
            <v>10</v>
          </cell>
          <cell r="F533">
            <v>11</v>
          </cell>
          <cell r="G533" t="str">
            <v>Contribución de Hasta el 60% Pensiones ISSFA</v>
          </cell>
        </row>
        <row r="534">
          <cell r="B534">
            <v>581012</v>
          </cell>
          <cell r="C534">
            <v>5</v>
          </cell>
          <cell r="D534">
            <v>8</v>
          </cell>
          <cell r="E534">
            <v>10</v>
          </cell>
          <cell r="F534">
            <v>12</v>
          </cell>
          <cell r="G534" t="str">
            <v>Por Pensiones a Cargo del Estado Pagadas por el ISSFA</v>
          </cell>
        </row>
        <row r="535">
          <cell r="B535">
            <v>581016</v>
          </cell>
          <cell r="C535">
            <v>5</v>
          </cell>
          <cell r="D535">
            <v>8</v>
          </cell>
          <cell r="E535">
            <v>10</v>
          </cell>
          <cell r="F535">
            <v>16</v>
          </cell>
          <cell r="G535" t="str">
            <v>Contribución 60% Pensiones ISSPOL</v>
          </cell>
        </row>
        <row r="536">
          <cell r="B536">
            <v>581017</v>
          </cell>
          <cell r="C536">
            <v>5</v>
          </cell>
          <cell r="D536">
            <v>8</v>
          </cell>
          <cell r="E536">
            <v>10</v>
          </cell>
          <cell r="F536">
            <v>17</v>
          </cell>
          <cell r="G536" t="str">
            <v>Por Pensiones a Cargo del Estado pagadas por el ISSPOL</v>
          </cell>
        </row>
        <row r="537">
          <cell r="B537">
            <v>581018</v>
          </cell>
          <cell r="C537">
            <v>5</v>
          </cell>
          <cell r="D537">
            <v>8</v>
          </cell>
          <cell r="E537">
            <v>10</v>
          </cell>
          <cell r="F537">
            <v>18</v>
          </cell>
          <cell r="G537" t="str">
            <v>Reconocimiento de Pago de Pensiones a Héroes y Heroínas Nacionales</v>
          </cell>
        </row>
        <row r="538">
          <cell r="B538">
            <v>581019</v>
          </cell>
          <cell r="C538">
            <v>5</v>
          </cell>
          <cell r="D538">
            <v>8</v>
          </cell>
          <cell r="E538">
            <v>10</v>
          </cell>
          <cell r="F538">
            <v>19</v>
          </cell>
          <cell r="G538" t="str">
            <v>Pensiones Ley 2004-39</v>
          </cell>
        </row>
        <row r="539">
          <cell r="B539">
            <v>581020</v>
          </cell>
          <cell r="C539">
            <v>5</v>
          </cell>
          <cell r="D539">
            <v>8</v>
          </cell>
          <cell r="E539">
            <v>10</v>
          </cell>
          <cell r="F539">
            <v>20</v>
          </cell>
          <cell r="G539" t="str">
            <v>Pensiones del Seguro Adicional del  Magisterio Fiscal</v>
          </cell>
        </row>
        <row r="540">
          <cell r="B540">
            <v>581021</v>
          </cell>
          <cell r="C540">
            <v>5</v>
          </cell>
          <cell r="D540">
            <v>8</v>
          </cell>
          <cell r="E540">
            <v>10</v>
          </cell>
          <cell r="F540">
            <v>21</v>
          </cell>
          <cell r="G540" t="str">
            <v>A  la  Seguridad  Social  por  Subsidio  del  Porcentaje  de  la  Aportación  Individual  de  las Personas que Realizan Trabajo no Remunerado del Hogar</v>
          </cell>
        </row>
        <row r="541">
          <cell r="B541">
            <v>581022</v>
          </cell>
          <cell r="C541">
            <v>5</v>
          </cell>
          <cell r="D541">
            <v>8</v>
          </cell>
          <cell r="E541">
            <v>10</v>
          </cell>
          <cell r="F541">
            <v>22</v>
          </cell>
          <cell r="G541" t="str">
            <v>A la Seguridad Social por Aporte del Estado por el Trabajo Juvenil</v>
          </cell>
        </row>
        <row r="542">
          <cell r="B542">
            <v>5811</v>
          </cell>
          <cell r="C542">
            <v>5</v>
          </cell>
          <cell r="D542">
            <v>8</v>
          </cell>
          <cell r="E542">
            <v>11</v>
          </cell>
          <cell r="F542">
            <v>0</v>
          </cell>
          <cell r="G542" t="str">
            <v>Transferencias por Convenios Internacionales</v>
          </cell>
        </row>
        <row r="543">
          <cell r="B543">
            <v>581101</v>
          </cell>
          <cell r="C543">
            <v>5</v>
          </cell>
          <cell r="D543">
            <v>8</v>
          </cell>
          <cell r="E543">
            <v>11</v>
          </cell>
          <cell r="F543" t="str">
            <v>01</v>
          </cell>
          <cell r="G543" t="str">
            <v>Convenios Internacionales para la Seguridad Social</v>
          </cell>
        </row>
        <row r="544">
          <cell r="B544">
            <v>5899</v>
          </cell>
          <cell r="C544">
            <v>5</v>
          </cell>
          <cell r="D544">
            <v>8</v>
          </cell>
          <cell r="E544">
            <v>99</v>
          </cell>
          <cell r="F544">
            <v>0</v>
          </cell>
          <cell r="G544" t="str">
            <v>Asignaciones a Distribuir</v>
          </cell>
        </row>
        <row r="545">
          <cell r="B545">
            <v>589901</v>
          </cell>
          <cell r="C545">
            <v>5</v>
          </cell>
          <cell r="D545">
            <v>8</v>
          </cell>
          <cell r="E545">
            <v>99</v>
          </cell>
          <cell r="F545" t="str">
            <v>01</v>
          </cell>
          <cell r="G545" t="str">
            <v>Asignación a Distribuir para Transferencias y Donaciones Corrientes</v>
          </cell>
        </row>
        <row r="546">
          <cell r="B546">
            <v>59</v>
          </cell>
          <cell r="C546">
            <v>5</v>
          </cell>
          <cell r="D546">
            <v>9</v>
          </cell>
          <cell r="E546">
            <v>0</v>
          </cell>
          <cell r="F546">
            <v>0</v>
          </cell>
          <cell r="G546" t="str">
            <v>PREVISIONES PARA REASIGNACION</v>
          </cell>
        </row>
        <row r="547">
          <cell r="B547">
            <v>5901</v>
          </cell>
          <cell r="C547">
            <v>5</v>
          </cell>
          <cell r="D547">
            <v>9</v>
          </cell>
          <cell r="E547" t="str">
            <v>01</v>
          </cell>
          <cell r="F547">
            <v>0</v>
          </cell>
          <cell r="G547" t="str">
            <v>Asignaciones a Distribuir</v>
          </cell>
        </row>
        <row r="548">
          <cell r="B548">
            <v>590101</v>
          </cell>
          <cell r="C548">
            <v>5</v>
          </cell>
          <cell r="D548">
            <v>9</v>
          </cell>
          <cell r="E548" t="str">
            <v>01</v>
          </cell>
          <cell r="F548" t="str">
            <v>01</v>
          </cell>
          <cell r="G548" t="str">
            <v>Asignaciones a Distribuir</v>
          </cell>
        </row>
        <row r="549">
          <cell r="B549">
            <v>6</v>
          </cell>
          <cell r="C549">
            <v>6</v>
          </cell>
          <cell r="D549">
            <v>0</v>
          </cell>
          <cell r="E549">
            <v>0</v>
          </cell>
          <cell r="F549">
            <v>0</v>
          </cell>
          <cell r="G549" t="str">
            <v>GASTOS DE PRODUCCIÓN</v>
          </cell>
        </row>
        <row r="550">
          <cell r="B550">
            <v>61</v>
          </cell>
          <cell r="C550">
            <v>6</v>
          </cell>
          <cell r="D550">
            <v>1</v>
          </cell>
          <cell r="E550">
            <v>0</v>
          </cell>
          <cell r="F550">
            <v>0</v>
          </cell>
          <cell r="G550" t="str">
            <v>GASTOS EN PERSONAL PARA LA PRODUCCIÓN</v>
          </cell>
        </row>
        <row r="551">
          <cell r="B551">
            <v>6101</v>
          </cell>
          <cell r="C551">
            <v>6</v>
          </cell>
          <cell r="D551">
            <v>1</v>
          </cell>
          <cell r="E551" t="str">
            <v>01</v>
          </cell>
          <cell r="F551">
            <v>0</v>
          </cell>
          <cell r="G551" t="str">
            <v>Remuneraciones Básicas</v>
          </cell>
        </row>
        <row r="552">
          <cell r="B552">
            <v>610101</v>
          </cell>
          <cell r="C552">
            <v>6</v>
          </cell>
          <cell r="D552">
            <v>1</v>
          </cell>
          <cell r="E552" t="str">
            <v>01</v>
          </cell>
          <cell r="F552" t="str">
            <v>01</v>
          </cell>
          <cell r="G552" t="str">
            <v>Sueldos</v>
          </cell>
        </row>
        <row r="553">
          <cell r="B553">
            <v>610102</v>
          </cell>
          <cell r="C553">
            <v>6</v>
          </cell>
          <cell r="D553">
            <v>1</v>
          </cell>
          <cell r="E553" t="str">
            <v>01</v>
          </cell>
          <cell r="F553" t="str">
            <v>02</v>
          </cell>
          <cell r="G553" t="str">
            <v>Salarios</v>
          </cell>
        </row>
        <row r="554">
          <cell r="B554">
            <v>610103</v>
          </cell>
          <cell r="C554">
            <v>6</v>
          </cell>
          <cell r="D554">
            <v>1</v>
          </cell>
          <cell r="E554" t="str">
            <v>01</v>
          </cell>
          <cell r="F554" t="str">
            <v>03</v>
          </cell>
          <cell r="G554" t="str">
            <v>Jornales</v>
          </cell>
        </row>
        <row r="555">
          <cell r="B555">
            <v>610105</v>
          </cell>
          <cell r="C555">
            <v>6</v>
          </cell>
          <cell r="D555">
            <v>1</v>
          </cell>
          <cell r="E555" t="str">
            <v>01</v>
          </cell>
          <cell r="F555" t="str">
            <v>05</v>
          </cell>
          <cell r="G555" t="str">
            <v>Remuneraciones Unificadas</v>
          </cell>
        </row>
        <row r="556">
          <cell r="B556">
            <v>610106</v>
          </cell>
          <cell r="C556">
            <v>6</v>
          </cell>
          <cell r="D556">
            <v>1</v>
          </cell>
          <cell r="E556" t="str">
            <v>01</v>
          </cell>
          <cell r="F556" t="str">
            <v>06</v>
          </cell>
          <cell r="G556" t="str">
            <v>Salarios Unificados</v>
          </cell>
        </row>
        <row r="557">
          <cell r="B557">
            <v>610108</v>
          </cell>
          <cell r="C557">
            <v>6</v>
          </cell>
          <cell r="D557">
            <v>1</v>
          </cell>
          <cell r="E557" t="str">
            <v>01</v>
          </cell>
          <cell r="F557" t="str">
            <v>08</v>
          </cell>
          <cell r="G557" t="str">
            <v>Remuneración Mensual Unificada de Docentes del Magisterio y Docentes e Investigadores
Universitarios</v>
          </cell>
        </row>
        <row r="558">
          <cell r="B558">
            <v>610109</v>
          </cell>
          <cell r="C558">
            <v>6</v>
          </cell>
          <cell r="D558">
            <v>1</v>
          </cell>
          <cell r="E558" t="str">
            <v>01</v>
          </cell>
          <cell r="F558" t="str">
            <v>09</v>
          </cell>
          <cell r="G558" t="str">
            <v>Remuneración Mensual Unificada para Pasantes</v>
          </cell>
        </row>
        <row r="559">
          <cell r="B559">
            <v>6102</v>
          </cell>
          <cell r="C559">
            <v>6</v>
          </cell>
          <cell r="D559">
            <v>1</v>
          </cell>
          <cell r="E559" t="str">
            <v>02</v>
          </cell>
          <cell r="F559">
            <v>0</v>
          </cell>
          <cell r="G559" t="str">
            <v>Remuneraciones Complementarias</v>
          </cell>
        </row>
        <row r="560">
          <cell r="B560">
            <v>610201</v>
          </cell>
          <cell r="C560">
            <v>6</v>
          </cell>
          <cell r="D560">
            <v>1</v>
          </cell>
          <cell r="E560" t="str">
            <v>02</v>
          </cell>
          <cell r="F560" t="str">
            <v>01</v>
          </cell>
          <cell r="G560" t="str">
            <v>Bonificación por Años de Servicio</v>
          </cell>
        </row>
        <row r="561">
          <cell r="B561">
            <v>610203</v>
          </cell>
          <cell r="C561">
            <v>6</v>
          </cell>
          <cell r="D561">
            <v>1</v>
          </cell>
          <cell r="E561" t="str">
            <v>02</v>
          </cell>
          <cell r="F561" t="str">
            <v>03</v>
          </cell>
          <cell r="G561" t="str">
            <v>Decimotercer Sueldo</v>
          </cell>
        </row>
        <row r="562">
          <cell r="B562">
            <v>610204</v>
          </cell>
          <cell r="C562">
            <v>6</v>
          </cell>
          <cell r="D562">
            <v>1</v>
          </cell>
          <cell r="E562" t="str">
            <v>02</v>
          </cell>
          <cell r="F562" t="str">
            <v>04</v>
          </cell>
          <cell r="G562" t="str">
            <v>Decimocuarto Sueldo</v>
          </cell>
        </row>
        <row r="563">
          <cell r="B563">
            <v>610205</v>
          </cell>
          <cell r="C563">
            <v>6</v>
          </cell>
          <cell r="D563">
            <v>1</v>
          </cell>
          <cell r="E563" t="str">
            <v>02</v>
          </cell>
          <cell r="F563" t="str">
            <v>05</v>
          </cell>
          <cell r="G563" t="str">
            <v>Decimoquinto Sueldo</v>
          </cell>
        </row>
        <row r="564">
          <cell r="B564">
            <v>610206</v>
          </cell>
          <cell r="C564">
            <v>6</v>
          </cell>
          <cell r="D564">
            <v>1</v>
          </cell>
          <cell r="E564" t="str">
            <v>02</v>
          </cell>
          <cell r="F564" t="str">
            <v>06</v>
          </cell>
          <cell r="G564" t="str">
            <v>Decimosexto Sueldo</v>
          </cell>
        </row>
        <row r="565">
          <cell r="B565">
            <v>610207</v>
          </cell>
          <cell r="C565">
            <v>6</v>
          </cell>
          <cell r="D565">
            <v>1</v>
          </cell>
          <cell r="E565" t="str">
            <v>02</v>
          </cell>
          <cell r="F565" t="str">
            <v>07</v>
          </cell>
          <cell r="G565" t="str">
            <v>Bonificación Complementaria</v>
          </cell>
        </row>
        <row r="566">
          <cell r="B566">
            <v>610208</v>
          </cell>
          <cell r="C566">
            <v>6</v>
          </cell>
          <cell r="D566">
            <v>1</v>
          </cell>
          <cell r="E566" t="str">
            <v>02</v>
          </cell>
          <cell r="F566" t="str">
            <v>08</v>
          </cell>
          <cell r="G566" t="str">
            <v>Bonificación por Títulos Académicos, Especializaciones y Capacitación Adicional</v>
          </cell>
        </row>
        <row r="567">
          <cell r="B567">
            <v>610209</v>
          </cell>
          <cell r="C567">
            <v>6</v>
          </cell>
          <cell r="D567">
            <v>1</v>
          </cell>
          <cell r="E567" t="str">
            <v>02</v>
          </cell>
          <cell r="F567" t="str">
            <v>09</v>
          </cell>
          <cell r="G567" t="str">
            <v>Gastos de Representación</v>
          </cell>
        </row>
        <row r="568">
          <cell r="B568">
            <v>610211</v>
          </cell>
          <cell r="C568">
            <v>6</v>
          </cell>
          <cell r="D568">
            <v>1</v>
          </cell>
          <cell r="E568" t="str">
            <v>02</v>
          </cell>
          <cell r="F568">
            <v>11</v>
          </cell>
          <cell r="G568" t="str">
            <v>Estímulo Pecuniario</v>
          </cell>
        </row>
        <row r="569">
          <cell r="B569">
            <v>610212</v>
          </cell>
          <cell r="C569">
            <v>6</v>
          </cell>
          <cell r="D569">
            <v>1</v>
          </cell>
          <cell r="E569" t="str">
            <v>02</v>
          </cell>
          <cell r="F569">
            <v>12</v>
          </cell>
          <cell r="G569" t="str">
            <v>Bonificación de Aniversario</v>
          </cell>
        </row>
        <row r="570">
          <cell r="B570">
            <v>610213</v>
          </cell>
          <cell r="C570">
            <v>6</v>
          </cell>
          <cell r="D570">
            <v>1</v>
          </cell>
          <cell r="E570" t="str">
            <v>02</v>
          </cell>
          <cell r="F570">
            <v>13</v>
          </cell>
          <cell r="G570" t="str">
            <v>Aguinaldo Navideño</v>
          </cell>
        </row>
        <row r="571">
          <cell r="B571">
            <v>610217</v>
          </cell>
          <cell r="C571">
            <v>6</v>
          </cell>
          <cell r="D571">
            <v>1</v>
          </cell>
          <cell r="E571" t="str">
            <v>02</v>
          </cell>
          <cell r="F571">
            <v>17</v>
          </cell>
          <cell r="G571" t="str">
            <v>Bonificación por Millaje</v>
          </cell>
        </row>
        <row r="572">
          <cell r="B572">
            <v>610218</v>
          </cell>
          <cell r="C572">
            <v>6</v>
          </cell>
          <cell r="D572">
            <v>1</v>
          </cell>
          <cell r="E572" t="str">
            <v>02</v>
          </cell>
          <cell r="F572">
            <v>18</v>
          </cell>
          <cell r="G572" t="str">
            <v>Bonificación Mensual Galápagos</v>
          </cell>
        </row>
        <row r="573">
          <cell r="B573">
            <v>610220</v>
          </cell>
          <cell r="C573">
            <v>6</v>
          </cell>
          <cell r="D573">
            <v>1</v>
          </cell>
          <cell r="E573" t="str">
            <v>02</v>
          </cell>
          <cell r="F573">
            <v>20</v>
          </cell>
          <cell r="G573" t="str">
            <v>Bonificación Fronteriza</v>
          </cell>
        </row>
        <row r="574">
          <cell r="B574">
            <v>610223</v>
          </cell>
          <cell r="C574">
            <v>6</v>
          </cell>
          <cell r="D574">
            <v>1</v>
          </cell>
          <cell r="E574" t="str">
            <v>02</v>
          </cell>
          <cell r="F574">
            <v>23</v>
          </cell>
          <cell r="G574" t="str">
            <v>Bonificación por el Día del Médico</v>
          </cell>
        </row>
        <row r="575">
          <cell r="B575">
            <v>610224</v>
          </cell>
          <cell r="C575">
            <v>6</v>
          </cell>
          <cell r="D575">
            <v>1</v>
          </cell>
          <cell r="E575" t="str">
            <v>02</v>
          </cell>
          <cell r="F575">
            <v>24</v>
          </cell>
          <cell r="G575" t="str">
            <v>Bonificación por el Día Mundial de la Salud</v>
          </cell>
        </row>
        <row r="576">
          <cell r="B576">
            <v>610225</v>
          </cell>
          <cell r="C576">
            <v>6</v>
          </cell>
          <cell r="D576">
            <v>1</v>
          </cell>
          <cell r="E576" t="str">
            <v>02</v>
          </cell>
          <cell r="F576">
            <v>25</v>
          </cell>
          <cell r="G576" t="str">
            <v>Bonificación para los Profesionales de la Salud</v>
          </cell>
        </row>
        <row r="577">
          <cell r="B577">
            <v>610227</v>
          </cell>
          <cell r="C577">
            <v>6</v>
          </cell>
          <cell r="D577">
            <v>1</v>
          </cell>
          <cell r="E577" t="str">
            <v>02</v>
          </cell>
          <cell r="F577">
            <v>27</v>
          </cell>
          <cell r="G577" t="str">
            <v>Adicional Región Amazónica</v>
          </cell>
        </row>
        <row r="578">
          <cell r="B578">
            <v>610228</v>
          </cell>
          <cell r="C578">
            <v>6</v>
          </cell>
          <cell r="D578">
            <v>1</v>
          </cell>
          <cell r="E578" t="str">
            <v>02</v>
          </cell>
          <cell r="F578">
            <v>28</v>
          </cell>
          <cell r="G578" t="str">
            <v>Remuneración Suplementaria Galápagos</v>
          </cell>
        </row>
        <row r="579">
          <cell r="B579">
            <v>610229</v>
          </cell>
          <cell r="C579">
            <v>6</v>
          </cell>
          <cell r="D579">
            <v>1</v>
          </cell>
          <cell r="E579" t="str">
            <v>02</v>
          </cell>
          <cell r="F579">
            <v>29</v>
          </cell>
          <cell r="G579" t="str">
            <v>Actividad Extracurricular Galápagos</v>
          </cell>
        </row>
        <row r="580">
          <cell r="B580">
            <v>610230</v>
          </cell>
          <cell r="C580">
            <v>6</v>
          </cell>
          <cell r="D580">
            <v>1</v>
          </cell>
          <cell r="E580" t="str">
            <v>02</v>
          </cell>
          <cell r="F580">
            <v>30</v>
          </cell>
          <cell r="G580" t="str">
            <v>Bonificación por el Día del Maestro</v>
          </cell>
        </row>
        <row r="581">
          <cell r="B581">
            <v>610231</v>
          </cell>
          <cell r="C581">
            <v>6</v>
          </cell>
          <cell r="D581">
            <v>1</v>
          </cell>
          <cell r="E581" t="str">
            <v>02</v>
          </cell>
          <cell r="F581">
            <v>31</v>
          </cell>
          <cell r="G581" t="str">
            <v>Bonificación por el Día del Servidor Público</v>
          </cell>
        </row>
        <row r="582">
          <cell r="B582">
            <v>610232</v>
          </cell>
          <cell r="C582">
            <v>6</v>
          </cell>
          <cell r="D582">
            <v>1</v>
          </cell>
          <cell r="E582" t="str">
            <v>02</v>
          </cell>
          <cell r="F582">
            <v>32</v>
          </cell>
          <cell r="G582" t="str">
            <v>Bonificación para Educadores Comunitarios y Alfabetizadores</v>
          </cell>
        </row>
        <row r="583">
          <cell r="B583">
            <v>610233</v>
          </cell>
          <cell r="C583">
            <v>6</v>
          </cell>
          <cell r="D583">
            <v>1</v>
          </cell>
          <cell r="E583" t="str">
            <v>02</v>
          </cell>
          <cell r="F583">
            <v>33</v>
          </cell>
          <cell r="G583" t="str">
            <v>Bonificación para Profesionales Amparados o no por Leyes de Escalafón</v>
          </cell>
        </row>
        <row r="584">
          <cell r="B584">
            <v>610235</v>
          </cell>
          <cell r="C584">
            <v>6</v>
          </cell>
          <cell r="D584">
            <v>1</v>
          </cell>
          <cell r="E584" t="str">
            <v>02</v>
          </cell>
          <cell r="F584">
            <v>35</v>
          </cell>
          <cell r="G584" t="str">
            <v>Remuneración Variable por Eficiencia</v>
          </cell>
        </row>
        <row r="585">
          <cell r="B585">
            <v>6103</v>
          </cell>
          <cell r="C585">
            <v>6</v>
          </cell>
          <cell r="D585">
            <v>1</v>
          </cell>
          <cell r="E585" t="str">
            <v>03</v>
          </cell>
          <cell r="F585">
            <v>0</v>
          </cell>
          <cell r="G585" t="str">
            <v>Remuneraciones Compensatorias</v>
          </cell>
        </row>
        <row r="586">
          <cell r="B586">
            <v>610301</v>
          </cell>
          <cell r="C586">
            <v>6</v>
          </cell>
          <cell r="D586">
            <v>1</v>
          </cell>
          <cell r="E586" t="str">
            <v>03</v>
          </cell>
          <cell r="F586" t="str">
            <v>01</v>
          </cell>
          <cell r="G586" t="str">
            <v>Gastos de Residencia</v>
          </cell>
        </row>
        <row r="587">
          <cell r="B587">
            <v>610302</v>
          </cell>
          <cell r="C587">
            <v>6</v>
          </cell>
          <cell r="D587">
            <v>1</v>
          </cell>
          <cell r="E587" t="str">
            <v>03</v>
          </cell>
          <cell r="F587" t="str">
            <v>02</v>
          </cell>
          <cell r="G587" t="str">
            <v>Bonificación Geográfica</v>
          </cell>
        </row>
        <row r="588">
          <cell r="B588">
            <v>610303</v>
          </cell>
          <cell r="C588">
            <v>6</v>
          </cell>
          <cell r="D588">
            <v>1</v>
          </cell>
          <cell r="E588" t="str">
            <v>03</v>
          </cell>
          <cell r="F588" t="str">
            <v>03</v>
          </cell>
          <cell r="G588" t="str">
            <v>Compensación por Costo de Vida</v>
          </cell>
        </row>
        <row r="589">
          <cell r="B589">
            <v>610304</v>
          </cell>
          <cell r="C589">
            <v>6</v>
          </cell>
          <cell r="D589">
            <v>1</v>
          </cell>
          <cell r="E589" t="str">
            <v>03</v>
          </cell>
          <cell r="F589" t="str">
            <v>04</v>
          </cell>
          <cell r="G589" t="str">
            <v>Compensación por Transporte</v>
          </cell>
        </row>
        <row r="590">
          <cell r="B590">
            <v>610305</v>
          </cell>
          <cell r="C590">
            <v>6</v>
          </cell>
          <cell r="D590">
            <v>1</v>
          </cell>
          <cell r="E590" t="str">
            <v>03</v>
          </cell>
          <cell r="F590" t="str">
            <v>05</v>
          </cell>
          <cell r="G590" t="str">
            <v>Compensación en el Exterior</v>
          </cell>
        </row>
        <row r="591">
          <cell r="B591">
            <v>610306</v>
          </cell>
          <cell r="C591">
            <v>6</v>
          </cell>
          <cell r="D591">
            <v>1</v>
          </cell>
          <cell r="E591" t="str">
            <v>03</v>
          </cell>
          <cell r="F591" t="str">
            <v>06</v>
          </cell>
          <cell r="G591" t="str">
            <v>Alimentación</v>
          </cell>
        </row>
        <row r="592">
          <cell r="B592">
            <v>610307</v>
          </cell>
          <cell r="C592">
            <v>6</v>
          </cell>
          <cell r="D592">
            <v>1</v>
          </cell>
          <cell r="E592" t="str">
            <v>03</v>
          </cell>
          <cell r="F592" t="str">
            <v>07</v>
          </cell>
          <cell r="G592" t="str">
            <v>Comisariato</v>
          </cell>
        </row>
        <row r="593">
          <cell r="B593">
            <v>610309</v>
          </cell>
          <cell r="C593">
            <v>6</v>
          </cell>
          <cell r="D593">
            <v>1</v>
          </cell>
          <cell r="E593" t="str">
            <v>03</v>
          </cell>
          <cell r="F593" t="str">
            <v>09</v>
          </cell>
          <cell r="G593" t="str">
            <v>Compensación por Trabajo de Alto Riesgo</v>
          </cell>
        </row>
        <row r="594">
          <cell r="B594">
            <v>610311</v>
          </cell>
          <cell r="C594">
            <v>6</v>
          </cell>
          <cell r="D594">
            <v>1</v>
          </cell>
          <cell r="E594" t="str">
            <v>03</v>
          </cell>
          <cell r="F594">
            <v>11</v>
          </cell>
          <cell r="G594" t="str">
            <v>Compensación por Residencia</v>
          </cell>
        </row>
        <row r="595">
          <cell r="B595">
            <v>610313</v>
          </cell>
          <cell r="C595">
            <v>6</v>
          </cell>
          <cell r="D595">
            <v>1</v>
          </cell>
          <cell r="E595" t="str">
            <v>03</v>
          </cell>
          <cell r="F595">
            <v>13</v>
          </cell>
          <cell r="G595" t="str">
            <v>Compensación por Cesación de Funciones</v>
          </cell>
        </row>
        <row r="596">
          <cell r="B596">
            <v>6104</v>
          </cell>
          <cell r="C596">
            <v>6</v>
          </cell>
          <cell r="D596">
            <v>1</v>
          </cell>
          <cell r="E596" t="str">
            <v>04</v>
          </cell>
          <cell r="F596">
            <v>0</v>
          </cell>
          <cell r="G596" t="str">
            <v>Subsidios</v>
          </cell>
        </row>
        <row r="597">
          <cell r="B597">
            <v>610401</v>
          </cell>
          <cell r="C597">
            <v>6</v>
          </cell>
          <cell r="D597">
            <v>1</v>
          </cell>
          <cell r="E597" t="str">
            <v>04</v>
          </cell>
          <cell r="F597" t="str">
            <v>01</v>
          </cell>
          <cell r="G597" t="str">
            <v>Por Cargas Familiares</v>
          </cell>
        </row>
        <row r="598">
          <cell r="B598">
            <v>610402</v>
          </cell>
          <cell r="C598">
            <v>6</v>
          </cell>
          <cell r="D598">
            <v>1</v>
          </cell>
          <cell r="E598" t="str">
            <v>04</v>
          </cell>
          <cell r="F598" t="str">
            <v>02</v>
          </cell>
          <cell r="G598" t="str">
            <v>De Educación</v>
          </cell>
        </row>
        <row r="599">
          <cell r="B599">
            <v>610403</v>
          </cell>
          <cell r="C599">
            <v>6</v>
          </cell>
          <cell r="D599">
            <v>1</v>
          </cell>
          <cell r="E599" t="str">
            <v>04</v>
          </cell>
          <cell r="F599" t="str">
            <v>03</v>
          </cell>
          <cell r="G599" t="str">
            <v>Por Maternidad</v>
          </cell>
        </row>
        <row r="600">
          <cell r="B600">
            <v>610605</v>
          </cell>
          <cell r="C600">
            <v>6</v>
          </cell>
          <cell r="D600">
            <v>1</v>
          </cell>
          <cell r="E600" t="str">
            <v>06</v>
          </cell>
          <cell r="F600" t="str">
            <v>05</v>
          </cell>
          <cell r="G600" t="str">
            <v>Jubilación Complementaria</v>
          </cell>
        </row>
        <row r="601">
          <cell r="B601">
            <v>610606</v>
          </cell>
          <cell r="C601">
            <v>6</v>
          </cell>
          <cell r="D601">
            <v>1</v>
          </cell>
          <cell r="E601" t="str">
            <v>06</v>
          </cell>
          <cell r="F601" t="str">
            <v>06</v>
          </cell>
          <cell r="G601" t="str">
            <v>Asignación Global de Jubilación Patronal para Trabajadores Amparados por el Código del
Trabajo</v>
          </cell>
        </row>
        <row r="602">
          <cell r="B602">
            <v>6107</v>
          </cell>
          <cell r="C602">
            <v>6</v>
          </cell>
          <cell r="D602">
            <v>1</v>
          </cell>
          <cell r="E602" t="str">
            <v>07</v>
          </cell>
          <cell r="F602">
            <v>0</v>
          </cell>
          <cell r="G602" t="str">
            <v>Indemnizaciones</v>
          </cell>
        </row>
        <row r="603">
          <cell r="B603">
            <v>610702</v>
          </cell>
          <cell r="C603">
            <v>6</v>
          </cell>
          <cell r="D603">
            <v>1</v>
          </cell>
          <cell r="E603" t="str">
            <v>07</v>
          </cell>
          <cell r="F603" t="str">
            <v>02</v>
          </cell>
          <cell r="G603" t="str">
            <v>Supresión de Puesto</v>
          </cell>
        </row>
        <row r="604">
          <cell r="B604">
            <v>610703</v>
          </cell>
          <cell r="C604">
            <v>6</v>
          </cell>
          <cell r="D604">
            <v>1</v>
          </cell>
          <cell r="E604" t="str">
            <v>07</v>
          </cell>
          <cell r="F604" t="str">
            <v>03</v>
          </cell>
          <cell r="G604" t="str">
            <v>Despido Intempestivo</v>
          </cell>
        </row>
        <row r="605">
          <cell r="B605">
            <v>610704</v>
          </cell>
          <cell r="C605">
            <v>6</v>
          </cell>
          <cell r="D605">
            <v>1</v>
          </cell>
          <cell r="E605" t="str">
            <v>07</v>
          </cell>
          <cell r="F605" t="str">
            <v>04</v>
          </cell>
          <cell r="G605" t="str">
            <v>Compensación por Desahucio</v>
          </cell>
        </row>
        <row r="606">
          <cell r="B606">
            <v>610705</v>
          </cell>
          <cell r="C606">
            <v>6</v>
          </cell>
          <cell r="D606">
            <v>1</v>
          </cell>
          <cell r="E606" t="str">
            <v>07</v>
          </cell>
          <cell r="F606" t="str">
            <v>05</v>
          </cell>
          <cell r="G606" t="str">
            <v>Restitución de Puesto</v>
          </cell>
        </row>
        <row r="607">
          <cell r="B607">
            <v>610706</v>
          </cell>
          <cell r="C607">
            <v>6</v>
          </cell>
          <cell r="D607">
            <v>1</v>
          </cell>
          <cell r="E607" t="str">
            <v>07</v>
          </cell>
          <cell r="F607" t="str">
            <v>06</v>
          </cell>
          <cell r="G607" t="str">
            <v>Beneficio por Jubilación</v>
          </cell>
        </row>
        <row r="608">
          <cell r="B608">
            <v>610707</v>
          </cell>
          <cell r="C608">
            <v>6</v>
          </cell>
          <cell r="D608">
            <v>1</v>
          </cell>
          <cell r="E608" t="str">
            <v>07</v>
          </cell>
          <cell r="F608" t="str">
            <v>07</v>
          </cell>
          <cell r="G608" t="str">
            <v>Compensación por Vacaciones no Gozadas por Cesación de Funciones</v>
          </cell>
        </row>
        <row r="609">
          <cell r="B609">
            <v>610708</v>
          </cell>
          <cell r="C609">
            <v>6</v>
          </cell>
          <cell r="D609">
            <v>1</v>
          </cell>
          <cell r="E609" t="str">
            <v>07</v>
          </cell>
          <cell r="F609" t="str">
            <v>08</v>
          </cell>
          <cell r="G609" t="str">
            <v>Por Accidente de Trabajo o Enfermedad</v>
          </cell>
        </row>
        <row r="610">
          <cell r="B610">
            <v>610709</v>
          </cell>
          <cell r="C610">
            <v>6</v>
          </cell>
          <cell r="D610">
            <v>1</v>
          </cell>
          <cell r="E610" t="str">
            <v>07</v>
          </cell>
          <cell r="F610" t="str">
            <v>09</v>
          </cell>
          <cell r="G610" t="str">
            <v>Por Renuncia Voluntaria</v>
          </cell>
        </row>
        <row r="611">
          <cell r="B611">
            <v>610710</v>
          </cell>
          <cell r="C611">
            <v>6</v>
          </cell>
          <cell r="D611">
            <v>1</v>
          </cell>
          <cell r="E611" t="str">
            <v>07</v>
          </cell>
          <cell r="F611">
            <v>10</v>
          </cell>
          <cell r="G611" t="str">
            <v>Por Compra de Renuncia</v>
          </cell>
        </row>
        <row r="612">
          <cell r="B612">
            <v>610711</v>
          </cell>
          <cell r="C612">
            <v>6</v>
          </cell>
          <cell r="D612">
            <v>1</v>
          </cell>
          <cell r="E612" t="str">
            <v>07</v>
          </cell>
          <cell r="F612">
            <v>11</v>
          </cell>
          <cell r="G612" t="str">
            <v>Indemnizaciones Laborales</v>
          </cell>
        </row>
        <row r="613">
          <cell r="B613">
            <v>610799</v>
          </cell>
          <cell r="C613">
            <v>6</v>
          </cell>
          <cell r="D613">
            <v>1</v>
          </cell>
          <cell r="E613" t="str">
            <v>07</v>
          </cell>
          <cell r="F613">
            <v>99</v>
          </cell>
          <cell r="G613" t="str">
            <v>Otras Indemnizaciones Laborales</v>
          </cell>
        </row>
        <row r="614">
          <cell r="B614">
            <v>6199</v>
          </cell>
          <cell r="C614">
            <v>6</v>
          </cell>
          <cell r="D614">
            <v>1</v>
          </cell>
          <cell r="E614">
            <v>99</v>
          </cell>
          <cell r="F614">
            <v>0</v>
          </cell>
          <cell r="G614" t="str">
            <v>Asignaciones a Distribuir</v>
          </cell>
        </row>
        <row r="615">
          <cell r="B615">
            <v>619901</v>
          </cell>
          <cell r="C615">
            <v>6</v>
          </cell>
          <cell r="D615">
            <v>1</v>
          </cell>
          <cell r="E615">
            <v>99</v>
          </cell>
          <cell r="F615" t="str">
            <v>01</v>
          </cell>
          <cell r="G615" t="str">
            <v>Asignación a Distribuir para Gastos en Personal de Producción</v>
          </cell>
        </row>
        <row r="616">
          <cell r="B616">
            <v>63</v>
          </cell>
          <cell r="C616">
            <v>6</v>
          </cell>
          <cell r="D616">
            <v>3</v>
          </cell>
          <cell r="E616">
            <v>0</v>
          </cell>
          <cell r="F616">
            <v>0</v>
          </cell>
          <cell r="G616" t="str">
            <v>BIENES Y SERVICIOS PARA LA PRODUCCIÓN</v>
          </cell>
        </row>
        <row r="617">
          <cell r="B617">
            <v>6301</v>
          </cell>
          <cell r="C617">
            <v>6</v>
          </cell>
          <cell r="D617">
            <v>3</v>
          </cell>
          <cell r="E617" t="str">
            <v>01</v>
          </cell>
          <cell r="F617">
            <v>0</v>
          </cell>
          <cell r="G617" t="str">
            <v>Servicios Básicos</v>
          </cell>
        </row>
        <row r="618">
          <cell r="B618">
            <v>630101</v>
          </cell>
          <cell r="C618">
            <v>6</v>
          </cell>
          <cell r="D618">
            <v>3</v>
          </cell>
          <cell r="E618" t="str">
            <v>01</v>
          </cell>
          <cell r="F618" t="str">
            <v>01</v>
          </cell>
          <cell r="G618" t="str">
            <v>Agua Potable</v>
          </cell>
        </row>
        <row r="619">
          <cell r="B619">
            <v>630102</v>
          </cell>
          <cell r="C619">
            <v>6</v>
          </cell>
          <cell r="D619">
            <v>3</v>
          </cell>
          <cell r="E619" t="str">
            <v>01</v>
          </cell>
          <cell r="F619" t="str">
            <v>02</v>
          </cell>
          <cell r="G619" t="str">
            <v>Agua de Riego</v>
          </cell>
        </row>
        <row r="620">
          <cell r="B620">
            <v>630104</v>
          </cell>
          <cell r="C620">
            <v>6</v>
          </cell>
          <cell r="D620">
            <v>3</v>
          </cell>
          <cell r="E620" t="str">
            <v>01</v>
          </cell>
          <cell r="F620" t="str">
            <v>04</v>
          </cell>
          <cell r="G620" t="str">
            <v>Energía Eléctrica</v>
          </cell>
        </row>
        <row r="621">
          <cell r="B621">
            <v>630105</v>
          </cell>
          <cell r="C621">
            <v>6</v>
          </cell>
          <cell r="D621">
            <v>3</v>
          </cell>
          <cell r="E621" t="str">
            <v>01</v>
          </cell>
          <cell r="F621" t="str">
            <v>05</v>
          </cell>
          <cell r="G621" t="str">
            <v>Telecomunicaciones</v>
          </cell>
        </row>
        <row r="622">
          <cell r="B622">
            <v>630106</v>
          </cell>
          <cell r="C622">
            <v>6</v>
          </cell>
          <cell r="D622">
            <v>3</v>
          </cell>
          <cell r="E622" t="str">
            <v>01</v>
          </cell>
          <cell r="F622" t="str">
            <v>06</v>
          </cell>
          <cell r="G622" t="str">
            <v>Servicio de Correo</v>
          </cell>
        </row>
        <row r="623">
          <cell r="B623">
            <v>6302</v>
          </cell>
          <cell r="C623">
            <v>6</v>
          </cell>
          <cell r="D623">
            <v>3</v>
          </cell>
          <cell r="E623" t="str">
            <v>02</v>
          </cell>
          <cell r="F623">
            <v>0</v>
          </cell>
          <cell r="G623" t="str">
            <v>Servicios Generales</v>
          </cell>
        </row>
        <row r="624">
          <cell r="B624">
            <v>630201</v>
          </cell>
          <cell r="C624">
            <v>6</v>
          </cell>
          <cell r="D624">
            <v>3</v>
          </cell>
          <cell r="E624" t="str">
            <v>02</v>
          </cell>
          <cell r="F624" t="str">
            <v>01</v>
          </cell>
          <cell r="G624" t="str">
            <v>Transporte de Personal</v>
          </cell>
        </row>
        <row r="625">
          <cell r="B625">
            <v>630202</v>
          </cell>
          <cell r="C625">
            <v>6</v>
          </cell>
          <cell r="D625">
            <v>3</v>
          </cell>
          <cell r="E625" t="str">
            <v>02</v>
          </cell>
          <cell r="F625" t="str">
            <v>02</v>
          </cell>
          <cell r="G625" t="str">
            <v>Fletes y Maniobras</v>
          </cell>
        </row>
        <row r="626">
          <cell r="B626">
            <v>630203</v>
          </cell>
          <cell r="C626">
            <v>6</v>
          </cell>
          <cell r="D626">
            <v>3</v>
          </cell>
          <cell r="E626" t="str">
            <v>02</v>
          </cell>
          <cell r="F626" t="str">
            <v>03</v>
          </cell>
          <cell r="G626" t="str">
            <v>Almacenamiento, Embalaje, Envase y Recarga de Extintores</v>
          </cell>
        </row>
        <row r="627">
          <cell r="B627">
            <v>630204</v>
          </cell>
          <cell r="C627">
            <v>6</v>
          </cell>
          <cell r="D627">
            <v>3</v>
          </cell>
          <cell r="E627" t="str">
            <v>02</v>
          </cell>
          <cell r="F627" t="str">
            <v>04</v>
          </cell>
          <cell r="G627" t="str">
            <v>Edición,     Impresión,     Reproducción,     Publicaciones,     Suscripciones,     Fotocopiado,
Traducción,  Empastado,  Enmarcación,  Serigrafía,  Fotografía,  Carnetización,  Filmación  e Imágenes Satelitales</v>
          </cell>
        </row>
        <row r="628">
          <cell r="B628">
            <v>630207</v>
          </cell>
          <cell r="C628">
            <v>6</v>
          </cell>
          <cell r="D628">
            <v>3</v>
          </cell>
          <cell r="E628" t="str">
            <v>02</v>
          </cell>
          <cell r="F628" t="str">
            <v>07</v>
          </cell>
          <cell r="G628" t="str">
            <v>Difusión e Información</v>
          </cell>
        </row>
        <row r="629">
          <cell r="B629">
            <v>630208</v>
          </cell>
          <cell r="C629">
            <v>6</v>
          </cell>
          <cell r="D629">
            <v>3</v>
          </cell>
          <cell r="E629" t="str">
            <v>02</v>
          </cell>
          <cell r="F629" t="str">
            <v>08</v>
          </cell>
          <cell r="G629" t="str">
            <v>Servicio de Vigilancia</v>
          </cell>
        </row>
        <row r="630">
          <cell r="B630">
            <v>630209</v>
          </cell>
          <cell r="C630">
            <v>6</v>
          </cell>
          <cell r="D630">
            <v>3</v>
          </cell>
          <cell r="E630" t="str">
            <v>02</v>
          </cell>
          <cell r="F630" t="str">
            <v>09</v>
          </cell>
          <cell r="G630" t="str">
            <v>Servicios de Aseo; Lavado de Vestimenta de Trabajo; Fumigación, Desinfección y Limpieza
de Instalaciones.</v>
          </cell>
        </row>
        <row r="631">
          <cell r="B631">
            <v>630210</v>
          </cell>
          <cell r="C631">
            <v>6</v>
          </cell>
          <cell r="D631">
            <v>3</v>
          </cell>
          <cell r="E631" t="str">
            <v>02</v>
          </cell>
          <cell r="F631">
            <v>10</v>
          </cell>
          <cell r="G631" t="str">
            <v>Servicio de Guardería</v>
          </cell>
        </row>
        <row r="632">
          <cell r="B632">
            <v>630212</v>
          </cell>
          <cell r="C632">
            <v>6</v>
          </cell>
          <cell r="D632">
            <v>3</v>
          </cell>
          <cell r="E632" t="str">
            <v>02</v>
          </cell>
          <cell r="F632">
            <v>12</v>
          </cell>
          <cell r="G632" t="str">
            <v>Investigaciones Profesionales y Análisis de Laboratorio</v>
          </cell>
        </row>
        <row r="633">
          <cell r="B633">
            <v>630217</v>
          </cell>
          <cell r="C633">
            <v>6</v>
          </cell>
          <cell r="D633">
            <v>3</v>
          </cell>
          <cell r="E633" t="str">
            <v>02</v>
          </cell>
          <cell r="F633">
            <v>17</v>
          </cell>
          <cell r="G633" t="str">
            <v>Servicios de Difusión e Información</v>
          </cell>
        </row>
        <row r="634">
          <cell r="B634">
            <v>630218</v>
          </cell>
          <cell r="C634">
            <v>6</v>
          </cell>
          <cell r="D634">
            <v>3</v>
          </cell>
          <cell r="E634" t="str">
            <v>02</v>
          </cell>
          <cell r="F634">
            <v>18</v>
          </cell>
          <cell r="G634" t="str">
            <v>Servicios de Publicidad y Propaganda en Medios de Comunicación Masiva</v>
          </cell>
        </row>
        <row r="635">
          <cell r="B635">
            <v>630219</v>
          </cell>
          <cell r="C635">
            <v>6</v>
          </cell>
          <cell r="D635">
            <v>3</v>
          </cell>
          <cell r="E635" t="str">
            <v>02</v>
          </cell>
          <cell r="F635">
            <v>19</v>
          </cell>
          <cell r="G635" t="str">
            <v>Servicios de Publicidad y Propaganda Usando otros Medios</v>
          </cell>
        </row>
        <row r="636">
          <cell r="B636">
            <v>630220</v>
          </cell>
          <cell r="C636">
            <v>6</v>
          </cell>
          <cell r="D636">
            <v>3</v>
          </cell>
          <cell r="E636" t="str">
            <v>02</v>
          </cell>
          <cell r="F636">
            <v>20</v>
          </cell>
          <cell r="G636" t="str">
            <v>Servicios para Actividades Agropecuarias, Silvícolas y Pesca</v>
          </cell>
        </row>
        <row r="637">
          <cell r="B637">
            <v>630221</v>
          </cell>
          <cell r="C637">
            <v>6</v>
          </cell>
          <cell r="D637">
            <v>3</v>
          </cell>
          <cell r="E637" t="str">
            <v>02</v>
          </cell>
          <cell r="F637">
            <v>21</v>
          </cell>
          <cell r="G637" t="str">
            <v>Servicios Personales Eventuales sin Relación de Dependencia</v>
          </cell>
        </row>
        <row r="638">
          <cell r="B638">
            <v>630222</v>
          </cell>
          <cell r="C638">
            <v>6</v>
          </cell>
          <cell r="D638">
            <v>3</v>
          </cell>
          <cell r="E638" t="str">
            <v>02</v>
          </cell>
          <cell r="F638">
            <v>22</v>
          </cell>
          <cell r="G638" t="str">
            <v>Servicios y Derechos en Producción y Programación de Radio y Televisión</v>
          </cell>
        </row>
        <row r="639">
          <cell r="B639">
            <v>630223</v>
          </cell>
          <cell r="C639">
            <v>6</v>
          </cell>
          <cell r="D639">
            <v>3</v>
          </cell>
          <cell r="E639" t="str">
            <v>02</v>
          </cell>
          <cell r="F639">
            <v>23</v>
          </cell>
          <cell r="G639" t="str">
            <v>Servicios de Cartografía</v>
          </cell>
        </row>
        <row r="640">
          <cell r="B640">
            <v>630224</v>
          </cell>
          <cell r="C640">
            <v>6</v>
          </cell>
          <cell r="D640">
            <v>3</v>
          </cell>
          <cell r="E640" t="str">
            <v>02</v>
          </cell>
          <cell r="F640">
            <v>24</v>
          </cell>
          <cell r="G640" t="str">
            <v>Servicio de Implementación y Administración de Bancos de Información</v>
          </cell>
        </row>
        <row r="641">
          <cell r="B641">
            <v>630225</v>
          </cell>
          <cell r="C641">
            <v>6</v>
          </cell>
          <cell r="D641">
            <v>3</v>
          </cell>
          <cell r="E641" t="str">
            <v>02</v>
          </cell>
          <cell r="F641">
            <v>25</v>
          </cell>
          <cell r="G641" t="str">
            <v>Servicio  de  Incineración  de  Documentos  Públicos;  Bienes  Defectuosos  y/o  Caducados;
Desechos de Laboratorio; y, Otros</v>
          </cell>
        </row>
        <row r="642">
          <cell r="B642">
            <v>630226</v>
          </cell>
          <cell r="C642">
            <v>6</v>
          </cell>
          <cell r="D642">
            <v>3</v>
          </cell>
          <cell r="E642" t="str">
            <v>02</v>
          </cell>
          <cell r="F642">
            <v>26</v>
          </cell>
          <cell r="G642" t="str">
            <v>Servicios Médicos Hospitalarios y Complementarios</v>
          </cell>
        </row>
        <row r="643">
          <cell r="B643">
            <v>630227</v>
          </cell>
          <cell r="C643">
            <v>6</v>
          </cell>
          <cell r="D643">
            <v>3</v>
          </cell>
          <cell r="E643" t="str">
            <v>02</v>
          </cell>
          <cell r="F643">
            <v>27</v>
          </cell>
          <cell r="G643" t="str">
            <v>Servicios de Repatriación de Cadáveres de Ecuatorianos Fallecidos en el Exterior</v>
          </cell>
        </row>
        <row r="644">
          <cell r="B644">
            <v>630228</v>
          </cell>
          <cell r="C644">
            <v>6</v>
          </cell>
          <cell r="D644">
            <v>3</v>
          </cell>
          <cell r="E644" t="str">
            <v>02</v>
          </cell>
          <cell r="F644">
            <v>28</v>
          </cell>
          <cell r="G644" t="str">
            <v>Servicios  de  Provisión  de  Dispositivos  Electrónicos  para  Registro  de  Firmas  Digitales
Gastos destinados al pago del servicio por la provisión de dispositivos electrónicos para registrar firmas digitales.</v>
          </cell>
        </row>
        <row r="645">
          <cell r="B645">
            <v>630229</v>
          </cell>
          <cell r="C645">
            <v>6</v>
          </cell>
          <cell r="D645">
            <v>3</v>
          </cell>
          <cell r="E645" t="str">
            <v>02</v>
          </cell>
          <cell r="F645">
            <v>29</v>
          </cell>
          <cell r="G645" t="str">
            <v>Servicios de Soporte al Usuario a través de Centros de Servicio y Operadores Telefónicos</v>
          </cell>
        </row>
        <row r="646">
          <cell r="B646">
            <v>630230</v>
          </cell>
          <cell r="C646">
            <v>6</v>
          </cell>
          <cell r="D646">
            <v>3</v>
          </cell>
          <cell r="E646" t="str">
            <v>02</v>
          </cell>
          <cell r="F646">
            <v>30</v>
          </cell>
          <cell r="G646" t="str">
            <v>Digitalización de Información y Datos Públicos</v>
          </cell>
        </row>
        <row r="647">
          <cell r="B647">
            <v>630231</v>
          </cell>
          <cell r="C647">
            <v>6</v>
          </cell>
          <cell r="D647">
            <v>3</v>
          </cell>
          <cell r="E647" t="str">
            <v>02</v>
          </cell>
          <cell r="F647">
            <v>31</v>
          </cell>
          <cell r="G647" t="str">
            <v>Servicios de Protección y Asistencia Técnica a Víctimas, Testigos y Otros Participantes en
Procesos Penales</v>
          </cell>
        </row>
        <row r="648">
          <cell r="B648">
            <v>630232</v>
          </cell>
          <cell r="C648">
            <v>6</v>
          </cell>
          <cell r="D648">
            <v>3</v>
          </cell>
          <cell r="E648" t="str">
            <v>02</v>
          </cell>
          <cell r="F648">
            <v>32</v>
          </cell>
          <cell r="G648" t="str">
            <v>Barrido Predial para la Modernización del Sistema de Información Predial</v>
          </cell>
        </row>
        <row r="649">
          <cell r="B649">
            <v>630233</v>
          </cell>
          <cell r="C649">
            <v>6</v>
          </cell>
          <cell r="D649">
            <v>3</v>
          </cell>
          <cell r="E649" t="str">
            <v>02</v>
          </cell>
          <cell r="F649">
            <v>33</v>
          </cell>
          <cell r="G649" t="str">
            <v>Servicios para las Actividades Mineras e Hidrocarburíferas</v>
          </cell>
        </row>
        <row r="650">
          <cell r="B650">
            <v>630234</v>
          </cell>
          <cell r="C650">
            <v>6</v>
          </cell>
          <cell r="D650">
            <v>3</v>
          </cell>
          <cell r="E650" t="str">
            <v>02</v>
          </cell>
          <cell r="F650">
            <v>34</v>
          </cell>
          <cell r="G650" t="str">
            <v>Comisiones por la Venta de Productos, Servicios Postales y Financieros</v>
          </cell>
        </row>
        <row r="651">
          <cell r="B651">
            <v>630235</v>
          </cell>
          <cell r="C651">
            <v>6</v>
          </cell>
          <cell r="D651">
            <v>3</v>
          </cell>
          <cell r="E651" t="str">
            <v>02</v>
          </cell>
          <cell r="F651">
            <v>35</v>
          </cell>
          <cell r="G651" t="str">
            <v>Servicio de Alimentación</v>
          </cell>
        </row>
        <row r="652">
          <cell r="B652">
            <v>630236</v>
          </cell>
          <cell r="C652">
            <v>6</v>
          </cell>
          <cell r="D652">
            <v>3</v>
          </cell>
          <cell r="E652" t="str">
            <v>02</v>
          </cell>
          <cell r="F652">
            <v>36</v>
          </cell>
          <cell r="G652" t="str">
            <v>Servicios en Plantaciones Forestales</v>
          </cell>
        </row>
        <row r="653">
          <cell r="B653">
            <v>630237</v>
          </cell>
          <cell r="C653">
            <v>6</v>
          </cell>
          <cell r="D653">
            <v>3</v>
          </cell>
          <cell r="E653" t="str">
            <v>02</v>
          </cell>
          <cell r="F653">
            <v>37</v>
          </cell>
          <cell r="G653" t="str">
            <v>Remediación, Restauración y Descontaminación de Cuerpos de Agua</v>
          </cell>
        </row>
        <row r="654">
          <cell r="B654">
            <v>630238</v>
          </cell>
          <cell r="C654">
            <v>6</v>
          </cell>
          <cell r="D654">
            <v>3</v>
          </cell>
          <cell r="E654" t="str">
            <v>02</v>
          </cell>
          <cell r="F654">
            <v>38</v>
          </cell>
          <cell r="G654" t="str">
            <v>Servicio de Administración de Patio de Contenedores</v>
          </cell>
        </row>
        <row r="655">
          <cell r="B655">
            <v>630241</v>
          </cell>
          <cell r="C655">
            <v>6</v>
          </cell>
          <cell r="D655">
            <v>3</v>
          </cell>
          <cell r="E655" t="str">
            <v>02</v>
          </cell>
          <cell r="F655">
            <v>41</v>
          </cell>
          <cell r="G655" t="str">
            <v>Servicios de Monitoreo de la Información en Televisión, Radio, Prensa, Medios On - Line y
Otros</v>
          </cell>
        </row>
        <row r="656">
          <cell r="B656">
            <v>630242</v>
          </cell>
          <cell r="C656">
            <v>6</v>
          </cell>
          <cell r="D656">
            <v>3</v>
          </cell>
          <cell r="E656" t="str">
            <v>02</v>
          </cell>
          <cell r="F656">
            <v>42</v>
          </cell>
          <cell r="G656" t="str">
            <v>Servicios   de   Almacenamiento,   Control,   Custodia   y   Dispensación   de   Medicamentos,
Materiales e Insumos Médicos</v>
          </cell>
        </row>
        <row r="657">
          <cell r="B657">
            <v>630243</v>
          </cell>
          <cell r="C657">
            <v>6</v>
          </cell>
          <cell r="D657">
            <v>3</v>
          </cell>
          <cell r="E657" t="str">
            <v>02</v>
          </cell>
          <cell r="F657">
            <v>43</v>
          </cell>
          <cell r="G657" t="str">
            <v>Garantía Extendida de Bienes</v>
          </cell>
        </row>
        <row r="658">
          <cell r="B658">
            <v>630244</v>
          </cell>
          <cell r="C658">
            <v>6</v>
          </cell>
          <cell r="D658">
            <v>3</v>
          </cell>
          <cell r="E658" t="str">
            <v>02</v>
          </cell>
          <cell r="F658">
            <v>44</v>
          </cell>
          <cell r="G658" t="str">
            <v>Servicio de Confección de Menaje de Hogar y/o Prendas de Protección</v>
          </cell>
        </row>
        <row r="659">
          <cell r="B659">
            <v>630299</v>
          </cell>
          <cell r="C659">
            <v>6</v>
          </cell>
          <cell r="D659">
            <v>3</v>
          </cell>
          <cell r="E659" t="str">
            <v>02</v>
          </cell>
          <cell r="F659">
            <v>99</v>
          </cell>
          <cell r="G659" t="str">
            <v>Otros Servicios</v>
          </cell>
        </row>
        <row r="660">
          <cell r="B660">
            <v>6303</v>
          </cell>
          <cell r="C660">
            <v>6</v>
          </cell>
          <cell r="D660">
            <v>3</v>
          </cell>
          <cell r="E660" t="str">
            <v>03</v>
          </cell>
          <cell r="F660">
            <v>0</v>
          </cell>
          <cell r="G660" t="str">
            <v>Traslados, Instalaciones, Viáticos y Subsistencias</v>
          </cell>
        </row>
        <row r="661">
          <cell r="B661">
            <v>630301</v>
          </cell>
          <cell r="C661">
            <v>6</v>
          </cell>
          <cell r="D661">
            <v>3</v>
          </cell>
          <cell r="E661" t="str">
            <v>03</v>
          </cell>
          <cell r="F661" t="str">
            <v>01</v>
          </cell>
          <cell r="G661" t="str">
            <v>Pasajes al Interior</v>
          </cell>
        </row>
        <row r="662">
          <cell r="B662">
            <v>630302</v>
          </cell>
          <cell r="C662">
            <v>6</v>
          </cell>
          <cell r="D662">
            <v>3</v>
          </cell>
          <cell r="E662" t="str">
            <v>03</v>
          </cell>
          <cell r="F662" t="str">
            <v>02</v>
          </cell>
          <cell r="G662" t="str">
            <v>Pasajes al Exterior</v>
          </cell>
        </row>
        <row r="663">
          <cell r="B663">
            <v>630303</v>
          </cell>
          <cell r="C663">
            <v>6</v>
          </cell>
          <cell r="D663">
            <v>3</v>
          </cell>
          <cell r="E663" t="str">
            <v>03</v>
          </cell>
          <cell r="F663" t="str">
            <v>03</v>
          </cell>
          <cell r="G663" t="str">
            <v>Viáticos y Subsistencias en el Interior</v>
          </cell>
        </row>
        <row r="664">
          <cell r="B664">
            <v>630304</v>
          </cell>
          <cell r="C664">
            <v>6</v>
          </cell>
          <cell r="D664">
            <v>3</v>
          </cell>
          <cell r="E664" t="str">
            <v>03</v>
          </cell>
          <cell r="F664" t="str">
            <v>04</v>
          </cell>
          <cell r="G664" t="str">
            <v>Viáticos y Subsistencias en el Exterior</v>
          </cell>
        </row>
        <row r="665">
          <cell r="B665">
            <v>630305</v>
          </cell>
          <cell r="C665">
            <v>6</v>
          </cell>
          <cell r="D665">
            <v>3</v>
          </cell>
          <cell r="E665" t="str">
            <v>03</v>
          </cell>
          <cell r="F665" t="str">
            <v>05</v>
          </cell>
          <cell r="G665" t="str">
            <v>Mudanzas e Instalaciones</v>
          </cell>
        </row>
        <row r="666">
          <cell r="B666">
            <v>630306</v>
          </cell>
          <cell r="C666">
            <v>6</v>
          </cell>
          <cell r="D666">
            <v>3</v>
          </cell>
          <cell r="E666" t="str">
            <v>03</v>
          </cell>
          <cell r="F666" t="str">
            <v>06</v>
          </cell>
          <cell r="G666" t="str">
            <v>Viáticos por Gastos de Residencia</v>
          </cell>
        </row>
        <row r="667">
          <cell r="B667">
            <v>630307</v>
          </cell>
          <cell r="C667">
            <v>6</v>
          </cell>
          <cell r="D667">
            <v>3</v>
          </cell>
          <cell r="E667" t="str">
            <v>03</v>
          </cell>
          <cell r="F667" t="str">
            <v>07</v>
          </cell>
          <cell r="G667" t="str">
            <v>Gastos para la Atención de Delegados Extranjeros y Nacionales. Deportistas, Entrenadores
y Cuerpo Técnico que Representen al País</v>
          </cell>
        </row>
        <row r="668">
          <cell r="B668">
            <v>630308</v>
          </cell>
          <cell r="C668">
            <v>6</v>
          </cell>
          <cell r="D668">
            <v>3</v>
          </cell>
          <cell r="E668" t="str">
            <v>03</v>
          </cell>
          <cell r="F668" t="str">
            <v>08</v>
          </cell>
          <cell r="G668" t="str">
            <v>Recargos por los Cambios en la uUilización de Pasajes al Interior y al Exterior emitidos por
las Empresas</v>
          </cell>
        </row>
        <row r="669">
          <cell r="B669">
            <v>6304</v>
          </cell>
          <cell r="C669">
            <v>6</v>
          </cell>
          <cell r="D669">
            <v>3</v>
          </cell>
          <cell r="E669" t="str">
            <v>04</v>
          </cell>
          <cell r="F669">
            <v>0</v>
          </cell>
          <cell r="G669" t="str">
            <v>Instalación, Mantenimiento y Reparaciones Menores</v>
          </cell>
        </row>
        <row r="670">
          <cell r="B670">
            <v>630401</v>
          </cell>
          <cell r="C670">
            <v>6</v>
          </cell>
          <cell r="D670">
            <v>3</v>
          </cell>
          <cell r="E670" t="str">
            <v>04</v>
          </cell>
          <cell r="F670" t="str">
            <v>01</v>
          </cell>
          <cell r="G670" t="str">
            <v>Terrenos</v>
          </cell>
        </row>
        <row r="671">
          <cell r="B671">
            <v>630402</v>
          </cell>
          <cell r="C671">
            <v>6</v>
          </cell>
          <cell r="D671">
            <v>3</v>
          </cell>
          <cell r="E671" t="str">
            <v>04</v>
          </cell>
          <cell r="F671" t="str">
            <v>02</v>
          </cell>
          <cell r="G671" t="str">
            <v>Edificios,  Locales,  Residencias  y  Cableado  Estructurado  (Intalaci´n,  Mantenimiento  y
Reparación)</v>
          </cell>
        </row>
        <row r="672">
          <cell r="B672">
            <v>630403</v>
          </cell>
          <cell r="C672">
            <v>6</v>
          </cell>
          <cell r="D672">
            <v>3</v>
          </cell>
          <cell r="E672" t="str">
            <v>04</v>
          </cell>
          <cell r="F672" t="str">
            <v>03</v>
          </cell>
          <cell r="G672" t="str">
            <v>Mobiliario (Instalación, Mantenimiento y Reparación)</v>
          </cell>
        </row>
        <row r="673">
          <cell r="B673">
            <v>630404</v>
          </cell>
          <cell r="C673">
            <v>6</v>
          </cell>
          <cell r="D673">
            <v>3</v>
          </cell>
          <cell r="E673" t="str">
            <v>04</v>
          </cell>
          <cell r="F673" t="str">
            <v>04</v>
          </cell>
          <cell r="G673" t="str">
            <v>Maquinarias y Equipos (Mantenimiento y Reparación)</v>
          </cell>
        </row>
        <row r="674">
          <cell r="B674">
            <v>630405</v>
          </cell>
          <cell r="C674">
            <v>6</v>
          </cell>
          <cell r="D674">
            <v>3</v>
          </cell>
          <cell r="E674" t="str">
            <v>04</v>
          </cell>
          <cell r="F674" t="str">
            <v>05</v>
          </cell>
          <cell r="G674" t="str">
            <v>Vehículos (Mantenimiento y Reparación)</v>
          </cell>
        </row>
        <row r="675">
          <cell r="B675">
            <v>630406</v>
          </cell>
          <cell r="C675">
            <v>6</v>
          </cell>
          <cell r="D675">
            <v>3</v>
          </cell>
          <cell r="E675" t="str">
            <v>04</v>
          </cell>
          <cell r="F675" t="str">
            <v>06</v>
          </cell>
          <cell r="G675" t="str">
            <v>Herramientas (Mantenimiento y Reparación)</v>
          </cell>
        </row>
        <row r="676">
          <cell r="B676">
            <v>630415</v>
          </cell>
          <cell r="C676">
            <v>6</v>
          </cell>
          <cell r="D676">
            <v>3</v>
          </cell>
          <cell r="E676" t="str">
            <v>04</v>
          </cell>
          <cell r="F676">
            <v>15</v>
          </cell>
          <cell r="G676" t="str">
            <v>Bienes Biológicos</v>
          </cell>
        </row>
        <row r="677">
          <cell r="B677">
            <v>630417</v>
          </cell>
          <cell r="C677">
            <v>6</v>
          </cell>
          <cell r="D677">
            <v>3</v>
          </cell>
          <cell r="E677" t="str">
            <v>04</v>
          </cell>
          <cell r="F677">
            <v>17</v>
          </cell>
          <cell r="G677" t="str">
            <v>Infraestructura</v>
          </cell>
        </row>
        <row r="678">
          <cell r="B678">
            <v>630418</v>
          </cell>
          <cell r="C678">
            <v>6</v>
          </cell>
          <cell r="D678">
            <v>3</v>
          </cell>
          <cell r="E678" t="str">
            <v>04</v>
          </cell>
          <cell r="F678">
            <v>18</v>
          </cell>
          <cell r="G678" t="str">
            <v>Gastos en Mantenimiento de Áreas Verdes y Arreglo de Vías Internas</v>
          </cell>
        </row>
        <row r="679">
          <cell r="B679">
            <v>630419</v>
          </cell>
          <cell r="C679">
            <v>6</v>
          </cell>
          <cell r="D679">
            <v>3</v>
          </cell>
          <cell r="E679" t="str">
            <v>04</v>
          </cell>
          <cell r="F679">
            <v>19</v>
          </cell>
          <cell r="G679" t="str">
            <v>Instalación, Mantenimiento y Reparación de Bienes Deportivos</v>
          </cell>
        </row>
        <row r="680">
          <cell r="B680">
            <v>630499</v>
          </cell>
          <cell r="C680">
            <v>6</v>
          </cell>
          <cell r="D680">
            <v>3</v>
          </cell>
          <cell r="E680" t="str">
            <v>04</v>
          </cell>
          <cell r="F680">
            <v>99</v>
          </cell>
          <cell r="G680" t="str">
            <v>Otras Instalaciones, Mantenimientos y Reparaciones</v>
          </cell>
        </row>
        <row r="681">
          <cell r="B681">
            <v>6305</v>
          </cell>
          <cell r="C681">
            <v>6</v>
          </cell>
          <cell r="D681">
            <v>3</v>
          </cell>
          <cell r="E681" t="str">
            <v>05</v>
          </cell>
          <cell r="F681">
            <v>0</v>
          </cell>
          <cell r="G681" t="str">
            <v>Arrendamiento de Bienes</v>
          </cell>
        </row>
        <row r="682">
          <cell r="B682">
            <v>630501</v>
          </cell>
          <cell r="C682">
            <v>6</v>
          </cell>
          <cell r="D682">
            <v>3</v>
          </cell>
          <cell r="E682" t="str">
            <v>05</v>
          </cell>
          <cell r="F682" t="str">
            <v>01</v>
          </cell>
          <cell r="G682" t="str">
            <v>Terrenos (Arrendamiento)</v>
          </cell>
        </row>
        <row r="683">
          <cell r="B683">
            <v>630502</v>
          </cell>
          <cell r="C683">
            <v>6</v>
          </cell>
          <cell r="D683">
            <v>3</v>
          </cell>
          <cell r="E683" t="str">
            <v>05</v>
          </cell>
          <cell r="F683" t="str">
            <v>02</v>
          </cell>
          <cell r="G683" t="str">
            <v>Edificios,    Locales,    Residencias,    Parqueaderos,    Casilleros    Judiciales    y   Bancarios
(Arrendamiento)</v>
          </cell>
        </row>
        <row r="684">
          <cell r="B684">
            <v>630503</v>
          </cell>
          <cell r="C684">
            <v>6</v>
          </cell>
          <cell r="D684">
            <v>3</v>
          </cell>
          <cell r="E684" t="str">
            <v>05</v>
          </cell>
          <cell r="F684" t="str">
            <v>03</v>
          </cell>
          <cell r="G684" t="str">
            <v>Mobiliario (Arrendamiento)</v>
          </cell>
        </row>
        <row r="685">
          <cell r="B685">
            <v>630504</v>
          </cell>
          <cell r="C685">
            <v>6</v>
          </cell>
          <cell r="D685">
            <v>3</v>
          </cell>
          <cell r="E685" t="str">
            <v>05</v>
          </cell>
          <cell r="F685" t="str">
            <v>04</v>
          </cell>
          <cell r="G685" t="str">
            <v>Maquinaria y Equipo (Arrendamiento)</v>
          </cell>
        </row>
        <row r="686">
          <cell r="B686">
            <v>630505</v>
          </cell>
          <cell r="C686">
            <v>6</v>
          </cell>
          <cell r="D686">
            <v>3</v>
          </cell>
          <cell r="E686" t="str">
            <v>05</v>
          </cell>
          <cell r="F686" t="str">
            <v>05</v>
          </cell>
          <cell r="G686" t="str">
            <v>Vehículos (Arrendamiento)</v>
          </cell>
        </row>
        <row r="687">
          <cell r="B687">
            <v>630506</v>
          </cell>
          <cell r="C687">
            <v>6</v>
          </cell>
          <cell r="D687">
            <v>3</v>
          </cell>
          <cell r="E687" t="str">
            <v>05</v>
          </cell>
          <cell r="F687" t="str">
            <v>06</v>
          </cell>
          <cell r="G687" t="str">
            <v>Herramientas (Arrendamiento)</v>
          </cell>
        </row>
        <row r="688">
          <cell r="B688">
            <v>630515</v>
          </cell>
          <cell r="C688">
            <v>6</v>
          </cell>
          <cell r="D688">
            <v>3</v>
          </cell>
          <cell r="E688" t="str">
            <v>05</v>
          </cell>
          <cell r="F688">
            <v>15</v>
          </cell>
          <cell r="G688" t="str">
            <v>Bienes Biológicos (Alquiler)</v>
          </cell>
        </row>
        <row r="689">
          <cell r="B689">
            <v>630599</v>
          </cell>
          <cell r="C689">
            <v>6</v>
          </cell>
          <cell r="D689">
            <v>3</v>
          </cell>
          <cell r="E689" t="str">
            <v>05</v>
          </cell>
          <cell r="F689">
            <v>99</v>
          </cell>
          <cell r="G689" t="str">
            <v>Otros Arrendamientos</v>
          </cell>
        </row>
        <row r="690">
          <cell r="B690">
            <v>6306</v>
          </cell>
          <cell r="C690">
            <v>6</v>
          </cell>
          <cell r="D690">
            <v>3</v>
          </cell>
          <cell r="E690" t="str">
            <v>06</v>
          </cell>
          <cell r="F690">
            <v>0</v>
          </cell>
          <cell r="G690" t="str">
            <v>Contratación de Estudios, Investigaciones y Servicios Técnicos  Especializados</v>
          </cell>
        </row>
        <row r="691">
          <cell r="B691">
            <v>630601</v>
          </cell>
          <cell r="C691">
            <v>6</v>
          </cell>
          <cell r="D691">
            <v>3</v>
          </cell>
          <cell r="E691" t="str">
            <v>06</v>
          </cell>
          <cell r="F691" t="str">
            <v>01</v>
          </cell>
          <cell r="G691" t="str">
            <v>Consultoría, Asesoría e Investigación Especializada</v>
          </cell>
        </row>
        <row r="692">
          <cell r="B692">
            <v>630602</v>
          </cell>
          <cell r="C692">
            <v>6</v>
          </cell>
          <cell r="D692">
            <v>3</v>
          </cell>
          <cell r="E692" t="str">
            <v>06</v>
          </cell>
          <cell r="F692" t="str">
            <v>02</v>
          </cell>
          <cell r="G692" t="str">
            <v>Servicios de Auditoría</v>
          </cell>
        </row>
        <row r="693">
          <cell r="B693">
            <v>630603</v>
          </cell>
          <cell r="C693">
            <v>6</v>
          </cell>
          <cell r="D693">
            <v>3</v>
          </cell>
          <cell r="E693" t="str">
            <v>06</v>
          </cell>
          <cell r="F693" t="str">
            <v>03</v>
          </cell>
          <cell r="G693" t="str">
            <v>Servicios de Capacitación</v>
          </cell>
        </row>
        <row r="694">
          <cell r="B694">
            <v>630604</v>
          </cell>
          <cell r="C694">
            <v>6</v>
          </cell>
          <cell r="D694">
            <v>3</v>
          </cell>
          <cell r="E694" t="str">
            <v>06</v>
          </cell>
          <cell r="F694" t="str">
            <v>04</v>
          </cell>
          <cell r="G694" t="str">
            <v>Fiscalización e Inspecciones Técnicas</v>
          </cell>
        </row>
        <row r="695">
          <cell r="B695">
            <v>630605</v>
          </cell>
          <cell r="C695">
            <v>6</v>
          </cell>
          <cell r="D695">
            <v>3</v>
          </cell>
          <cell r="E695" t="str">
            <v>06</v>
          </cell>
          <cell r="F695" t="str">
            <v>05</v>
          </cell>
          <cell r="G695" t="str">
            <v>Estudio y Diseño de Proyectos</v>
          </cell>
        </row>
        <row r="696">
          <cell r="B696">
            <v>630606</v>
          </cell>
          <cell r="C696">
            <v>6</v>
          </cell>
          <cell r="D696">
            <v>3</v>
          </cell>
          <cell r="E696" t="str">
            <v>06</v>
          </cell>
          <cell r="F696" t="str">
            <v>06</v>
          </cell>
          <cell r="G696" t="str">
            <v>Honorarios por Contratos Civiles de Servicios</v>
          </cell>
        </row>
        <row r="697">
          <cell r="B697">
            <v>630607</v>
          </cell>
          <cell r="C697">
            <v>6</v>
          </cell>
          <cell r="D697">
            <v>3</v>
          </cell>
          <cell r="E697" t="str">
            <v>06</v>
          </cell>
          <cell r="F697" t="str">
            <v>07</v>
          </cell>
          <cell r="G697" t="str">
            <v>Servicios Técnicos Especializados</v>
          </cell>
        </row>
        <row r="698">
          <cell r="B698">
            <v>630608</v>
          </cell>
          <cell r="C698">
            <v>6</v>
          </cell>
          <cell r="D698">
            <v>3</v>
          </cell>
          <cell r="E698" t="str">
            <v>06</v>
          </cell>
          <cell r="F698" t="str">
            <v>08</v>
          </cell>
          <cell r="G698" t="str">
            <v>Registro,  Inscripción  y Otros  Gastos  previos  a  ser  aceptados  en  una  Capacitación  en  el
Exterior</v>
          </cell>
        </row>
        <row r="699">
          <cell r="B699">
            <v>630609</v>
          </cell>
          <cell r="C699">
            <v>6</v>
          </cell>
          <cell r="D699">
            <v>3</v>
          </cell>
          <cell r="E699" t="str">
            <v>06</v>
          </cell>
          <cell r="F699" t="str">
            <v>09</v>
          </cell>
          <cell r="G699" t="str">
            <v>Investigaciones Profesionales y Análisis de Laboratorio</v>
          </cell>
        </row>
        <row r="700">
          <cell r="B700">
            <v>630610</v>
          </cell>
          <cell r="C700">
            <v>6</v>
          </cell>
          <cell r="D700">
            <v>3</v>
          </cell>
          <cell r="E700" t="str">
            <v>06</v>
          </cell>
          <cell r="F700">
            <v>10</v>
          </cell>
          <cell r="G700" t="str">
            <v>Servicios de Cartografía</v>
          </cell>
        </row>
        <row r="701">
          <cell r="B701">
            <v>6307</v>
          </cell>
          <cell r="C701">
            <v>6</v>
          </cell>
          <cell r="D701">
            <v>3</v>
          </cell>
          <cell r="E701" t="str">
            <v>07</v>
          </cell>
          <cell r="F701">
            <v>0</v>
          </cell>
          <cell r="G701" t="str">
            <v>Gastos en Informática</v>
          </cell>
        </row>
        <row r="702">
          <cell r="B702">
            <v>630701</v>
          </cell>
          <cell r="C702">
            <v>6</v>
          </cell>
          <cell r="D702">
            <v>3</v>
          </cell>
          <cell r="E702" t="str">
            <v>07</v>
          </cell>
          <cell r="F702" t="str">
            <v>01</v>
          </cell>
          <cell r="G702" t="str">
            <v>Desarrollo, Actualización, Asistencia Técnica y Soporte de Sistemas Informáticos</v>
          </cell>
        </row>
        <row r="703">
          <cell r="B703">
            <v>630702</v>
          </cell>
          <cell r="C703">
            <v>6</v>
          </cell>
          <cell r="D703">
            <v>3</v>
          </cell>
          <cell r="E703" t="str">
            <v>07</v>
          </cell>
          <cell r="F703" t="str">
            <v>02</v>
          </cell>
          <cell r="G703" t="str">
            <v>Arrendamiento y Licencias de Uso de Paquetes Informáticos</v>
          </cell>
        </row>
        <row r="704">
          <cell r="B704">
            <v>630703</v>
          </cell>
          <cell r="C704">
            <v>6</v>
          </cell>
          <cell r="D704">
            <v>3</v>
          </cell>
          <cell r="E704" t="str">
            <v>07</v>
          </cell>
          <cell r="F704" t="str">
            <v>03</v>
          </cell>
          <cell r="G704" t="str">
            <v>Arrendamiento de Equipos Informáticos</v>
          </cell>
        </row>
        <row r="705">
          <cell r="B705">
            <v>630704</v>
          </cell>
          <cell r="C705">
            <v>6</v>
          </cell>
          <cell r="D705">
            <v>3</v>
          </cell>
          <cell r="E705" t="str">
            <v>07</v>
          </cell>
          <cell r="F705" t="str">
            <v>04</v>
          </cell>
          <cell r="G705" t="str">
            <v>Mantenimiento y Reparación de Equipos y Sistemas Informáticos</v>
          </cell>
        </row>
        <row r="706">
          <cell r="B706">
            <v>6308</v>
          </cell>
          <cell r="C706">
            <v>6</v>
          </cell>
          <cell r="D706">
            <v>3</v>
          </cell>
          <cell r="E706" t="str">
            <v>08</v>
          </cell>
          <cell r="F706">
            <v>0</v>
          </cell>
          <cell r="G706" t="str">
            <v>Bienes de Uso y Consumo de Producción</v>
          </cell>
        </row>
        <row r="707">
          <cell r="B707">
            <v>630801</v>
          </cell>
          <cell r="C707">
            <v>6</v>
          </cell>
          <cell r="D707">
            <v>3</v>
          </cell>
          <cell r="E707" t="str">
            <v>08</v>
          </cell>
          <cell r="F707" t="str">
            <v>01</v>
          </cell>
          <cell r="G707" t="str">
            <v>Alimentos y Bebidas</v>
          </cell>
        </row>
        <row r="708">
          <cell r="B708">
            <v>630802</v>
          </cell>
          <cell r="C708">
            <v>6</v>
          </cell>
          <cell r="D708">
            <v>3</v>
          </cell>
          <cell r="E708" t="str">
            <v>08</v>
          </cell>
          <cell r="F708" t="str">
            <v>02</v>
          </cell>
          <cell r="G708" t="str">
            <v>Vestuario, Lencería y Prendas de Protección</v>
          </cell>
        </row>
        <row r="709">
          <cell r="B709">
            <v>630803</v>
          </cell>
          <cell r="C709">
            <v>6</v>
          </cell>
          <cell r="D709">
            <v>3</v>
          </cell>
          <cell r="E709" t="str">
            <v>08</v>
          </cell>
          <cell r="F709" t="str">
            <v>03</v>
          </cell>
          <cell r="G709" t="str">
            <v>Combustibles, Lubricantes y Aditivos</v>
          </cell>
        </row>
        <row r="710">
          <cell r="B710">
            <v>630804</v>
          </cell>
          <cell r="C710">
            <v>6</v>
          </cell>
          <cell r="D710">
            <v>3</v>
          </cell>
          <cell r="E710" t="str">
            <v>08</v>
          </cell>
          <cell r="F710" t="str">
            <v>04</v>
          </cell>
          <cell r="G710" t="str">
            <v>Materiales de Oficina</v>
          </cell>
        </row>
        <row r="711">
          <cell r="B711">
            <v>630805</v>
          </cell>
          <cell r="C711">
            <v>6</v>
          </cell>
          <cell r="D711">
            <v>3</v>
          </cell>
          <cell r="E711" t="str">
            <v>08</v>
          </cell>
          <cell r="F711" t="str">
            <v>05</v>
          </cell>
          <cell r="G711" t="str">
            <v>Materiales de Aseo</v>
          </cell>
        </row>
        <row r="712">
          <cell r="B712">
            <v>630806</v>
          </cell>
          <cell r="C712">
            <v>6</v>
          </cell>
          <cell r="D712">
            <v>3</v>
          </cell>
          <cell r="E712" t="str">
            <v>08</v>
          </cell>
          <cell r="F712" t="str">
            <v>06</v>
          </cell>
          <cell r="G712" t="str">
            <v>Herramientas</v>
          </cell>
        </row>
        <row r="713">
          <cell r="B713">
            <v>630807</v>
          </cell>
          <cell r="C713">
            <v>6</v>
          </cell>
          <cell r="D713">
            <v>3</v>
          </cell>
          <cell r="E713" t="str">
            <v>08</v>
          </cell>
          <cell r="F713" t="str">
            <v>07</v>
          </cell>
          <cell r="G713" t="str">
            <v>Materiales de Impresión, Fotografía, Reproducción y Publicaciones</v>
          </cell>
        </row>
        <row r="714">
          <cell r="B714">
            <v>630808</v>
          </cell>
          <cell r="C714">
            <v>6</v>
          </cell>
          <cell r="D714">
            <v>3</v>
          </cell>
          <cell r="E714" t="str">
            <v>08</v>
          </cell>
          <cell r="F714" t="str">
            <v>08</v>
          </cell>
          <cell r="G714" t="str">
            <v>Instrumental Médico Quirúrgico</v>
          </cell>
        </row>
        <row r="715">
          <cell r="B715">
            <v>630809</v>
          </cell>
          <cell r="C715">
            <v>6</v>
          </cell>
          <cell r="D715">
            <v>3</v>
          </cell>
          <cell r="E715" t="str">
            <v>08</v>
          </cell>
          <cell r="F715" t="str">
            <v>09</v>
          </cell>
          <cell r="G715" t="str">
            <v>Medicinas y Productos Farmacéuticos</v>
          </cell>
        </row>
        <row r="716">
          <cell r="B716">
            <v>630810</v>
          </cell>
          <cell r="C716">
            <v>6</v>
          </cell>
          <cell r="D716">
            <v>3</v>
          </cell>
          <cell r="E716" t="str">
            <v>08</v>
          </cell>
          <cell r="F716">
            <v>10</v>
          </cell>
          <cell r="G716" t="str">
            <v>Dispositivos Médicos para Laboratorio Clínico y Patología</v>
          </cell>
        </row>
        <row r="717">
          <cell r="B717">
            <v>630811</v>
          </cell>
          <cell r="C717">
            <v>6</v>
          </cell>
          <cell r="D717">
            <v>3</v>
          </cell>
          <cell r="E717" t="str">
            <v>08</v>
          </cell>
          <cell r="F717">
            <v>11</v>
          </cell>
          <cell r="G717" t="str">
            <v>Insumos,  Bienes,  Materiales  y  Suministros  para  la  Construcción,  Eléctricos,  Plomería,
Carpintería, Señalización Vial, Navegación y Contra Incendios</v>
          </cell>
        </row>
        <row r="718">
          <cell r="B718">
            <v>630812</v>
          </cell>
          <cell r="C718">
            <v>6</v>
          </cell>
          <cell r="D718">
            <v>3</v>
          </cell>
          <cell r="E718" t="str">
            <v>08</v>
          </cell>
          <cell r="F718">
            <v>12</v>
          </cell>
          <cell r="G718" t="str">
            <v>Materiales Didácticos</v>
          </cell>
        </row>
        <row r="719">
          <cell r="B719">
            <v>630813</v>
          </cell>
          <cell r="C719">
            <v>6</v>
          </cell>
          <cell r="D719">
            <v>3</v>
          </cell>
          <cell r="E719" t="str">
            <v>08</v>
          </cell>
          <cell r="F719">
            <v>13</v>
          </cell>
          <cell r="G719" t="str">
            <v>Repuestos y Accesorios</v>
          </cell>
        </row>
        <row r="720">
          <cell r="B720">
            <v>630816</v>
          </cell>
          <cell r="C720">
            <v>6</v>
          </cell>
          <cell r="D720">
            <v>3</v>
          </cell>
          <cell r="E720" t="str">
            <v>08</v>
          </cell>
          <cell r="F720">
            <v>16</v>
          </cell>
          <cell r="G720" t="str">
            <v>Derivados de Hidrocarburos para la Comercialización Interna</v>
          </cell>
        </row>
        <row r="721">
          <cell r="B721">
            <v>630817</v>
          </cell>
          <cell r="C721">
            <v>6</v>
          </cell>
          <cell r="D721">
            <v>3</v>
          </cell>
          <cell r="E721" t="str">
            <v>08</v>
          </cell>
          <cell r="F721">
            <v>17</v>
          </cell>
          <cell r="G721" t="str">
            <v>Productos Agrícolas</v>
          </cell>
        </row>
        <row r="722">
          <cell r="B722">
            <v>630818</v>
          </cell>
          <cell r="C722">
            <v>6</v>
          </cell>
          <cell r="D722">
            <v>3</v>
          </cell>
          <cell r="E722" t="str">
            <v>08</v>
          </cell>
          <cell r="F722">
            <v>18</v>
          </cell>
          <cell r="G722" t="str">
            <v>Gastos    para    Procesos    de    Deportación    de    Migrantes    Ecuatorianos    y   Migrantes
Ecuatorianos en Estado de Vulnerabilidad</v>
          </cell>
        </row>
        <row r="723">
          <cell r="B723">
            <v>630819</v>
          </cell>
          <cell r="C723">
            <v>6</v>
          </cell>
          <cell r="D723">
            <v>3</v>
          </cell>
          <cell r="E723" t="str">
            <v>08</v>
          </cell>
          <cell r="F723">
            <v>19</v>
          </cell>
          <cell r="G723" t="str">
            <v>Adquisición de Accesorios y Productos Químicos</v>
          </cell>
        </row>
        <row r="724">
          <cell r="B724">
            <v>630820</v>
          </cell>
          <cell r="C724">
            <v>6</v>
          </cell>
          <cell r="D724">
            <v>3</v>
          </cell>
          <cell r="E724" t="str">
            <v>08</v>
          </cell>
          <cell r="F724">
            <v>20</v>
          </cell>
          <cell r="G724" t="str">
            <v>Menaje de Cocina, de Hogar, Accesorios Descartables y Accesorios de Oficina</v>
          </cell>
        </row>
        <row r="725">
          <cell r="B725">
            <v>630821</v>
          </cell>
          <cell r="C725">
            <v>6</v>
          </cell>
          <cell r="D725">
            <v>3</v>
          </cell>
          <cell r="E725" t="str">
            <v>08</v>
          </cell>
          <cell r="F725">
            <v>21</v>
          </cell>
          <cell r="G725" t="str">
            <v>Gastos para Situaciones de Emergencia</v>
          </cell>
        </row>
        <row r="726">
          <cell r="B726">
            <v>630823</v>
          </cell>
          <cell r="C726">
            <v>6</v>
          </cell>
          <cell r="D726">
            <v>3</v>
          </cell>
          <cell r="E726" t="str">
            <v>08</v>
          </cell>
          <cell r="F726">
            <v>23</v>
          </cell>
          <cell r="G726" t="str">
            <v>Alimentos,   Medicinas,   Productos   Farmacéuticos,   Dispositivos   Médicos,   de   Aseo   y
Accesorios para Sanidad Agropecuaria</v>
          </cell>
        </row>
        <row r="727">
          <cell r="B727">
            <v>630824</v>
          </cell>
          <cell r="C727">
            <v>6</v>
          </cell>
          <cell r="D727">
            <v>3</v>
          </cell>
          <cell r="E727" t="str">
            <v>08</v>
          </cell>
          <cell r="F727">
            <v>24</v>
          </cell>
          <cell r="G727" t="str">
            <v>Insumos, Bienes y Materiales para la Producción de Programas de Radio y Televisión</v>
          </cell>
        </row>
        <row r="728">
          <cell r="B728">
            <v>630825</v>
          </cell>
          <cell r="C728">
            <v>6</v>
          </cell>
          <cell r="D728">
            <v>3</v>
          </cell>
          <cell r="E728" t="str">
            <v>08</v>
          </cell>
          <cell r="F728">
            <v>25</v>
          </cell>
          <cell r="G728" t="str">
            <v>Ayudas, Insumos y Accesorios para Compensar Discapacidades</v>
          </cell>
        </row>
        <row r="729">
          <cell r="B729">
            <v>630826</v>
          </cell>
          <cell r="C729">
            <v>6</v>
          </cell>
          <cell r="D729">
            <v>3</v>
          </cell>
          <cell r="E729" t="str">
            <v>08</v>
          </cell>
          <cell r="F729">
            <v>26</v>
          </cell>
          <cell r="G729" t="str">
            <v>Dispositivos Médicos de Uso General</v>
          </cell>
        </row>
        <row r="730">
          <cell r="B730">
            <v>630827</v>
          </cell>
          <cell r="C730">
            <v>6</v>
          </cell>
          <cell r="D730">
            <v>3</v>
          </cell>
          <cell r="E730" t="str">
            <v>08</v>
          </cell>
          <cell r="F730">
            <v>27</v>
          </cell>
          <cell r="G730" t="str">
            <v>Uniformes Deportivos</v>
          </cell>
        </row>
        <row r="731">
          <cell r="B731">
            <v>630829</v>
          </cell>
          <cell r="C731">
            <v>6</v>
          </cell>
          <cell r="D731">
            <v>3</v>
          </cell>
          <cell r="E731" t="str">
            <v>08</v>
          </cell>
          <cell r="F731">
            <v>29</v>
          </cell>
          <cell r="G731" t="str">
            <v>Insumos, Bienes, Materiales y Suministros para Investigación</v>
          </cell>
        </row>
        <row r="732">
          <cell r="B732">
            <v>630830</v>
          </cell>
          <cell r="C732">
            <v>6</v>
          </cell>
          <cell r="D732">
            <v>3</v>
          </cell>
          <cell r="E732" t="str">
            <v>08</v>
          </cell>
          <cell r="F732">
            <v>30</v>
          </cell>
          <cell r="G732" t="str">
            <v>Dispositivos Médicos para Odontología e Imagen</v>
          </cell>
        </row>
        <row r="733">
          <cell r="B733">
            <v>630832</v>
          </cell>
          <cell r="C733">
            <v>6</v>
          </cell>
          <cell r="D733">
            <v>3</v>
          </cell>
          <cell r="E733" t="str">
            <v>08</v>
          </cell>
          <cell r="F733">
            <v>32</v>
          </cell>
          <cell r="G733" t="str">
            <v>Dispositivos Médicos para Odontología</v>
          </cell>
        </row>
        <row r="734">
          <cell r="B734">
            <v>630833</v>
          </cell>
          <cell r="C734">
            <v>6</v>
          </cell>
          <cell r="D734">
            <v>3</v>
          </cell>
          <cell r="E734" t="str">
            <v>08</v>
          </cell>
          <cell r="F734">
            <v>33</v>
          </cell>
          <cell r="G734" t="str">
            <v>Dispositivos Médicos para Imagen</v>
          </cell>
        </row>
        <row r="735">
          <cell r="B735">
            <v>630899</v>
          </cell>
          <cell r="C735">
            <v>6</v>
          </cell>
          <cell r="D735">
            <v>3</v>
          </cell>
          <cell r="E735" t="str">
            <v>08</v>
          </cell>
          <cell r="F735">
            <v>99</v>
          </cell>
          <cell r="G735" t="str">
            <v>Otros de Uso y Consumo Productivo</v>
          </cell>
        </row>
        <row r="736">
          <cell r="B736">
            <v>6309</v>
          </cell>
          <cell r="C736">
            <v>6</v>
          </cell>
          <cell r="D736">
            <v>3</v>
          </cell>
          <cell r="E736" t="str">
            <v>09</v>
          </cell>
          <cell r="F736">
            <v>0</v>
          </cell>
          <cell r="G736" t="str">
            <v>Créditos por Impuesto al Valor Agregado</v>
          </cell>
        </row>
        <row r="737">
          <cell r="B737">
            <v>630901</v>
          </cell>
          <cell r="C737">
            <v>6</v>
          </cell>
          <cell r="D737">
            <v>3</v>
          </cell>
          <cell r="E737" t="str">
            <v>09</v>
          </cell>
          <cell r="F737" t="str">
            <v>01</v>
          </cell>
          <cell r="G737" t="str">
            <v>Crédito Fiscal por Compras</v>
          </cell>
        </row>
        <row r="738">
          <cell r="B738">
            <v>6310</v>
          </cell>
          <cell r="C738">
            <v>6</v>
          </cell>
          <cell r="D738">
            <v>3</v>
          </cell>
          <cell r="E738">
            <v>10</v>
          </cell>
          <cell r="F738">
            <v>0</v>
          </cell>
          <cell r="G738" t="str">
            <v>Adquisiciones de Materias Primas</v>
          </cell>
        </row>
        <row r="739">
          <cell r="B739">
            <v>631001</v>
          </cell>
          <cell r="C739">
            <v>6</v>
          </cell>
          <cell r="D739">
            <v>3</v>
          </cell>
          <cell r="E739">
            <v>10</v>
          </cell>
          <cell r="F739" t="str">
            <v>01</v>
          </cell>
          <cell r="G739" t="str">
            <v>Agrícolas, Pecuarios, Silvícolas y Acuícolas</v>
          </cell>
        </row>
        <row r="740">
          <cell r="B740">
            <v>631002</v>
          </cell>
          <cell r="C740">
            <v>6</v>
          </cell>
          <cell r="D740">
            <v>3</v>
          </cell>
          <cell r="E740">
            <v>10</v>
          </cell>
          <cell r="F740" t="str">
            <v>02</v>
          </cell>
          <cell r="G740" t="str">
            <v>Químicos e Industriales</v>
          </cell>
        </row>
        <row r="741">
          <cell r="B741">
            <v>631003</v>
          </cell>
          <cell r="C741">
            <v>6</v>
          </cell>
          <cell r="D741">
            <v>3</v>
          </cell>
          <cell r="E741">
            <v>10</v>
          </cell>
          <cell r="F741" t="str">
            <v>03</v>
          </cell>
          <cell r="G741" t="str">
            <v>Mineros</v>
          </cell>
        </row>
        <row r="742">
          <cell r="B742">
            <v>631004</v>
          </cell>
          <cell r="C742">
            <v>6</v>
          </cell>
          <cell r="D742">
            <v>3</v>
          </cell>
          <cell r="E742">
            <v>10</v>
          </cell>
          <cell r="F742" t="str">
            <v>04</v>
          </cell>
          <cell r="G742" t="str">
            <v>Petróleo y Gas Natural</v>
          </cell>
        </row>
        <row r="743">
          <cell r="B743">
            <v>631005</v>
          </cell>
          <cell r="C743">
            <v>6</v>
          </cell>
          <cell r="D743">
            <v>3</v>
          </cell>
          <cell r="E743">
            <v>10</v>
          </cell>
          <cell r="F743" t="str">
            <v>05</v>
          </cell>
          <cell r="G743" t="str">
            <v>Químicos</v>
          </cell>
        </row>
        <row r="744">
          <cell r="B744">
            <v>631006</v>
          </cell>
          <cell r="C744">
            <v>6</v>
          </cell>
          <cell r="D744">
            <v>3</v>
          </cell>
          <cell r="E744">
            <v>10</v>
          </cell>
          <cell r="F744" t="str">
            <v>06</v>
          </cell>
          <cell r="G744" t="str">
            <v>Industriales</v>
          </cell>
        </row>
        <row r="745">
          <cell r="B745">
            <v>631015</v>
          </cell>
          <cell r="C745">
            <v>6</v>
          </cell>
          <cell r="D745">
            <v>3</v>
          </cell>
          <cell r="E745">
            <v>10</v>
          </cell>
          <cell r="F745">
            <v>15</v>
          </cell>
          <cell r="G745" t="str">
            <v>Bienes Biológicos</v>
          </cell>
        </row>
        <row r="746">
          <cell r="B746">
            <v>631099</v>
          </cell>
          <cell r="C746">
            <v>6</v>
          </cell>
          <cell r="D746">
            <v>3</v>
          </cell>
          <cell r="E746">
            <v>10</v>
          </cell>
          <cell r="F746">
            <v>99</v>
          </cell>
          <cell r="G746" t="str">
            <v>Otras Materias Primas</v>
          </cell>
        </row>
        <row r="747">
          <cell r="B747">
            <v>6311</v>
          </cell>
          <cell r="C747">
            <v>6</v>
          </cell>
          <cell r="D747">
            <v>3</v>
          </cell>
          <cell r="E747">
            <v>11</v>
          </cell>
          <cell r="F747">
            <v>0</v>
          </cell>
          <cell r="G747" t="str">
            <v>Adquisición de Productos en Proceso o Semielaborados</v>
          </cell>
        </row>
        <row r="748">
          <cell r="B748">
            <v>631101</v>
          </cell>
          <cell r="C748">
            <v>6</v>
          </cell>
          <cell r="D748">
            <v>3</v>
          </cell>
          <cell r="E748">
            <v>11</v>
          </cell>
          <cell r="F748" t="str">
            <v>01</v>
          </cell>
          <cell r="G748" t="str">
            <v>Agrícolas, Pecuarios, Silvícolas y Acuícolas</v>
          </cell>
        </row>
        <row r="749">
          <cell r="B749">
            <v>631102</v>
          </cell>
          <cell r="C749">
            <v>6</v>
          </cell>
          <cell r="D749">
            <v>3</v>
          </cell>
          <cell r="E749">
            <v>11</v>
          </cell>
          <cell r="F749" t="str">
            <v>02</v>
          </cell>
          <cell r="G749" t="str">
            <v>Químicos e Industriales</v>
          </cell>
        </row>
        <row r="750">
          <cell r="B750">
            <v>631103</v>
          </cell>
          <cell r="C750">
            <v>6</v>
          </cell>
          <cell r="D750">
            <v>3</v>
          </cell>
          <cell r="E750">
            <v>11</v>
          </cell>
          <cell r="F750" t="str">
            <v>03</v>
          </cell>
          <cell r="G750" t="str">
            <v>Mineros</v>
          </cell>
        </row>
        <row r="751">
          <cell r="B751">
            <v>631104</v>
          </cell>
          <cell r="C751">
            <v>6</v>
          </cell>
          <cell r="D751">
            <v>3</v>
          </cell>
          <cell r="E751">
            <v>11</v>
          </cell>
          <cell r="F751" t="str">
            <v>04</v>
          </cell>
          <cell r="G751" t="str">
            <v>Químicos</v>
          </cell>
        </row>
        <row r="752">
          <cell r="B752">
            <v>631105</v>
          </cell>
          <cell r="C752">
            <v>6</v>
          </cell>
          <cell r="D752">
            <v>3</v>
          </cell>
          <cell r="E752">
            <v>11</v>
          </cell>
          <cell r="F752" t="str">
            <v>05</v>
          </cell>
          <cell r="G752" t="str">
            <v>Industriales</v>
          </cell>
        </row>
        <row r="753">
          <cell r="B753">
            <v>631115</v>
          </cell>
          <cell r="C753">
            <v>6</v>
          </cell>
          <cell r="D753">
            <v>3</v>
          </cell>
          <cell r="E753">
            <v>11</v>
          </cell>
          <cell r="F753">
            <v>15</v>
          </cell>
          <cell r="G753" t="str">
            <v>Bienes Biológicos</v>
          </cell>
        </row>
        <row r="754">
          <cell r="B754">
            <v>631199</v>
          </cell>
          <cell r="C754">
            <v>6</v>
          </cell>
          <cell r="D754">
            <v>3</v>
          </cell>
          <cell r="E754">
            <v>11</v>
          </cell>
          <cell r="F754">
            <v>99</v>
          </cell>
          <cell r="G754" t="str">
            <v>Otros Productos Semielaborados</v>
          </cell>
        </row>
        <row r="755">
          <cell r="B755">
            <v>6312</v>
          </cell>
          <cell r="C755">
            <v>6</v>
          </cell>
          <cell r="D755">
            <v>3</v>
          </cell>
          <cell r="E755">
            <v>12</v>
          </cell>
          <cell r="F755">
            <v>0</v>
          </cell>
          <cell r="G755" t="str">
            <v>Adquisiciones de Productos Terminados</v>
          </cell>
        </row>
        <row r="756">
          <cell r="B756">
            <v>631201</v>
          </cell>
          <cell r="C756">
            <v>6</v>
          </cell>
          <cell r="D756">
            <v>3</v>
          </cell>
          <cell r="E756">
            <v>12</v>
          </cell>
          <cell r="F756" t="str">
            <v>01</v>
          </cell>
          <cell r="G756" t="str">
            <v>Agrícolas, Pecuarios, Silvícolas y Acuícolas</v>
          </cell>
        </row>
        <row r="757">
          <cell r="B757">
            <v>631202</v>
          </cell>
          <cell r="C757">
            <v>6</v>
          </cell>
          <cell r="D757">
            <v>3</v>
          </cell>
          <cell r="E757">
            <v>12</v>
          </cell>
          <cell r="F757" t="str">
            <v>02</v>
          </cell>
          <cell r="G757" t="str">
            <v>Químicos e Industriales no Petroleros</v>
          </cell>
        </row>
        <row r="758">
          <cell r="B758">
            <v>631203</v>
          </cell>
          <cell r="C758">
            <v>6</v>
          </cell>
          <cell r="D758">
            <v>3</v>
          </cell>
          <cell r="E758">
            <v>12</v>
          </cell>
          <cell r="F758" t="str">
            <v>03</v>
          </cell>
          <cell r="G758" t="str">
            <v>Mineros</v>
          </cell>
        </row>
        <row r="759">
          <cell r="B759">
            <v>631205</v>
          </cell>
          <cell r="C759">
            <v>6</v>
          </cell>
          <cell r="D759">
            <v>3</v>
          </cell>
          <cell r="E759">
            <v>12</v>
          </cell>
          <cell r="F759" t="str">
            <v>05</v>
          </cell>
          <cell r="G759" t="str">
            <v>Petróleo Crudo</v>
          </cell>
        </row>
        <row r="760">
          <cell r="B760">
            <v>631207</v>
          </cell>
          <cell r="C760">
            <v>6</v>
          </cell>
          <cell r="D760">
            <v>3</v>
          </cell>
          <cell r="E760">
            <v>12</v>
          </cell>
          <cell r="F760" t="str">
            <v>07</v>
          </cell>
          <cell r="G760" t="str">
            <v>Derivados de Hidrocarburos para la Comercialización Interna</v>
          </cell>
        </row>
        <row r="761">
          <cell r="B761">
            <v>631208</v>
          </cell>
          <cell r="C761">
            <v>6</v>
          </cell>
          <cell r="D761">
            <v>3</v>
          </cell>
          <cell r="E761">
            <v>12</v>
          </cell>
          <cell r="F761" t="str">
            <v>08</v>
          </cell>
          <cell r="G761" t="str">
            <v>Equipos e Instrumental Médico</v>
          </cell>
        </row>
        <row r="762">
          <cell r="B762">
            <v>631209</v>
          </cell>
          <cell r="C762">
            <v>6</v>
          </cell>
          <cell r="D762">
            <v>3</v>
          </cell>
          <cell r="E762">
            <v>12</v>
          </cell>
          <cell r="F762" t="str">
            <v>09</v>
          </cell>
          <cell r="G762" t="str">
            <v>Medicinas y Productos Farmacéuticos</v>
          </cell>
        </row>
        <row r="763">
          <cell r="B763">
            <v>631215</v>
          </cell>
          <cell r="C763">
            <v>6</v>
          </cell>
          <cell r="D763">
            <v>3</v>
          </cell>
          <cell r="E763">
            <v>12</v>
          </cell>
          <cell r="F763">
            <v>15</v>
          </cell>
          <cell r="G763" t="str">
            <v>Bienes Biológicos</v>
          </cell>
        </row>
        <row r="764">
          <cell r="B764">
            <v>631216</v>
          </cell>
          <cell r="C764">
            <v>6</v>
          </cell>
          <cell r="D764">
            <v>3</v>
          </cell>
          <cell r="E764">
            <v>12</v>
          </cell>
          <cell r="F764">
            <v>16</v>
          </cell>
          <cell r="G764" t="str">
            <v>Energía Eléctrica</v>
          </cell>
        </row>
        <row r="765">
          <cell r="B765">
            <v>631299</v>
          </cell>
          <cell r="C765">
            <v>6</v>
          </cell>
          <cell r="D765">
            <v>3</v>
          </cell>
          <cell r="E765">
            <v>12</v>
          </cell>
          <cell r="F765">
            <v>99</v>
          </cell>
          <cell r="G765" t="str">
            <v>Otros Productos Terminados</v>
          </cell>
        </row>
        <row r="766">
          <cell r="B766">
            <v>6314</v>
          </cell>
          <cell r="C766">
            <v>6</v>
          </cell>
          <cell r="D766">
            <v>3</v>
          </cell>
          <cell r="E766">
            <v>14</v>
          </cell>
          <cell r="F766">
            <v>0</v>
          </cell>
          <cell r="G766" t="str">
            <v>Bienes Muebles no Depreciables</v>
          </cell>
        </row>
        <row r="767">
          <cell r="B767">
            <v>631403</v>
          </cell>
          <cell r="C767">
            <v>6</v>
          </cell>
          <cell r="D767">
            <v>3</v>
          </cell>
          <cell r="E767">
            <v>14</v>
          </cell>
          <cell r="F767" t="str">
            <v>03</v>
          </cell>
          <cell r="G767" t="str">
            <v>Mobiliarios (No Depreciables)</v>
          </cell>
        </row>
        <row r="768">
          <cell r="B768">
            <v>631404</v>
          </cell>
          <cell r="C768">
            <v>6</v>
          </cell>
          <cell r="D768">
            <v>3</v>
          </cell>
          <cell r="E768">
            <v>14</v>
          </cell>
          <cell r="F768" t="str">
            <v>04</v>
          </cell>
          <cell r="G768" t="str">
            <v>Maquinarias y Equipos (No Depreciables)</v>
          </cell>
        </row>
        <row r="769">
          <cell r="B769">
            <v>631406</v>
          </cell>
          <cell r="C769">
            <v>6</v>
          </cell>
          <cell r="D769">
            <v>3</v>
          </cell>
          <cell r="E769">
            <v>14</v>
          </cell>
          <cell r="F769" t="str">
            <v>06</v>
          </cell>
          <cell r="G769" t="str">
            <v>Herramientas (No Depreciables)</v>
          </cell>
        </row>
        <row r="770">
          <cell r="B770">
            <v>631407</v>
          </cell>
          <cell r="C770">
            <v>6</v>
          </cell>
          <cell r="D770">
            <v>3</v>
          </cell>
          <cell r="E770">
            <v>14</v>
          </cell>
          <cell r="F770" t="str">
            <v>07</v>
          </cell>
          <cell r="G770" t="str">
            <v>Equipos, Sistemas y Paquetes Informáticos</v>
          </cell>
        </row>
        <row r="771">
          <cell r="B771">
            <v>631411</v>
          </cell>
          <cell r="C771">
            <v>6</v>
          </cell>
          <cell r="D771">
            <v>3</v>
          </cell>
          <cell r="E771">
            <v>14</v>
          </cell>
          <cell r="F771">
            <v>11</v>
          </cell>
          <cell r="G771" t="str">
            <v>Partes y Repuestos</v>
          </cell>
        </row>
        <row r="772">
          <cell r="B772">
            <v>6315</v>
          </cell>
          <cell r="C772">
            <v>6</v>
          </cell>
          <cell r="D772">
            <v>3</v>
          </cell>
          <cell r="E772">
            <v>15</v>
          </cell>
          <cell r="F772">
            <v>0</v>
          </cell>
          <cell r="G772" t="str">
            <v>Bienes Biológicos</v>
          </cell>
        </row>
        <row r="773">
          <cell r="B773">
            <v>631512</v>
          </cell>
          <cell r="C773">
            <v>6</v>
          </cell>
          <cell r="D773">
            <v>3</v>
          </cell>
          <cell r="E773">
            <v>15</v>
          </cell>
          <cell r="F773">
            <v>12</v>
          </cell>
          <cell r="G773" t="str">
            <v>Semovientes</v>
          </cell>
        </row>
        <row r="774">
          <cell r="B774">
            <v>631514</v>
          </cell>
          <cell r="C774">
            <v>6</v>
          </cell>
          <cell r="D774">
            <v>3</v>
          </cell>
          <cell r="E774">
            <v>15</v>
          </cell>
          <cell r="F774">
            <v>14</v>
          </cell>
          <cell r="G774" t="str">
            <v>Acuáticos</v>
          </cell>
        </row>
        <row r="775">
          <cell r="B775">
            <v>631515</v>
          </cell>
          <cell r="C775">
            <v>6</v>
          </cell>
          <cell r="D775">
            <v>3</v>
          </cell>
          <cell r="E775">
            <v>15</v>
          </cell>
          <cell r="F775">
            <v>15</v>
          </cell>
          <cell r="G775" t="str">
            <v>Plantas</v>
          </cell>
        </row>
        <row r="776">
          <cell r="B776">
            <v>6399</v>
          </cell>
          <cell r="C776">
            <v>6</v>
          </cell>
          <cell r="D776">
            <v>3</v>
          </cell>
          <cell r="E776">
            <v>99</v>
          </cell>
          <cell r="F776">
            <v>0</v>
          </cell>
          <cell r="G776" t="str">
            <v>Asignaciones a Distribuir</v>
          </cell>
        </row>
        <row r="777">
          <cell r="B777">
            <v>639901</v>
          </cell>
          <cell r="C777">
            <v>6</v>
          </cell>
          <cell r="D777">
            <v>3</v>
          </cell>
          <cell r="E777">
            <v>99</v>
          </cell>
          <cell r="F777" t="str">
            <v>01</v>
          </cell>
          <cell r="G777" t="str">
            <v>Asignación a Distribuir para Bienes y Servicios de Producción</v>
          </cell>
        </row>
        <row r="778">
          <cell r="B778">
            <v>67</v>
          </cell>
          <cell r="C778">
            <v>6</v>
          </cell>
          <cell r="D778">
            <v>7</v>
          </cell>
          <cell r="E778">
            <v>0</v>
          </cell>
          <cell r="F778">
            <v>0</v>
          </cell>
          <cell r="G778" t="str">
            <v>OTROS GASTOS DE PRODUCCIÓN</v>
          </cell>
        </row>
        <row r="779">
          <cell r="B779">
            <v>6701</v>
          </cell>
          <cell r="C779">
            <v>6</v>
          </cell>
          <cell r="D779">
            <v>7</v>
          </cell>
          <cell r="E779" t="str">
            <v>01</v>
          </cell>
          <cell r="F779">
            <v>0</v>
          </cell>
          <cell r="G779" t="str">
            <v>Impuestos, Tasas y Contribuciones</v>
          </cell>
        </row>
        <row r="780">
          <cell r="B780">
            <v>670101</v>
          </cell>
          <cell r="C780">
            <v>6</v>
          </cell>
          <cell r="D780">
            <v>7</v>
          </cell>
          <cell r="E780" t="str">
            <v>01</v>
          </cell>
          <cell r="F780" t="str">
            <v>01</v>
          </cell>
          <cell r="G780" t="str">
            <v>Impuesto al Valor Agregado</v>
          </cell>
        </row>
        <row r="781">
          <cell r="B781">
            <v>670102</v>
          </cell>
          <cell r="C781">
            <v>6</v>
          </cell>
          <cell r="D781">
            <v>7</v>
          </cell>
          <cell r="E781" t="str">
            <v>01</v>
          </cell>
          <cell r="F781" t="str">
            <v>02</v>
          </cell>
          <cell r="G781" t="str">
            <v>Tasas Generales, Impuestos, Contribuciones, Permisos, Licencias y Patentes</v>
          </cell>
        </row>
        <row r="782">
          <cell r="B782">
            <v>670103</v>
          </cell>
          <cell r="C782">
            <v>6</v>
          </cell>
          <cell r="D782">
            <v>7</v>
          </cell>
          <cell r="E782" t="str">
            <v>01</v>
          </cell>
          <cell r="F782" t="str">
            <v>03</v>
          </cell>
          <cell r="G782" t="str">
            <v>Tasas Portuarias y Aereoportuarias</v>
          </cell>
        </row>
        <row r="783">
          <cell r="B783">
            <v>670104</v>
          </cell>
          <cell r="C783">
            <v>6</v>
          </cell>
          <cell r="D783">
            <v>7</v>
          </cell>
          <cell r="E783" t="str">
            <v>01</v>
          </cell>
          <cell r="F783" t="str">
            <v>04</v>
          </cell>
          <cell r="G783" t="str">
            <v>Contribuciones Especiales y de Mejora</v>
          </cell>
        </row>
        <row r="784">
          <cell r="B784">
            <v>670199</v>
          </cell>
          <cell r="C784">
            <v>6</v>
          </cell>
          <cell r="D784">
            <v>7</v>
          </cell>
          <cell r="E784" t="str">
            <v>01</v>
          </cell>
          <cell r="F784">
            <v>99</v>
          </cell>
          <cell r="G784" t="str">
            <v>Otros Impuestos, Tasas y Contribuciones</v>
          </cell>
        </row>
        <row r="785">
          <cell r="B785">
            <v>6702</v>
          </cell>
          <cell r="C785">
            <v>6</v>
          </cell>
          <cell r="D785">
            <v>7</v>
          </cell>
          <cell r="E785" t="str">
            <v>02</v>
          </cell>
          <cell r="F785">
            <v>0</v>
          </cell>
          <cell r="G785" t="str">
            <v>Seguros, Costos Financieros y Otros Gastos</v>
          </cell>
        </row>
        <row r="786">
          <cell r="B786">
            <v>670201</v>
          </cell>
          <cell r="C786">
            <v>6</v>
          </cell>
          <cell r="D786">
            <v>7</v>
          </cell>
          <cell r="E786" t="str">
            <v>02</v>
          </cell>
          <cell r="F786" t="str">
            <v>01</v>
          </cell>
          <cell r="G786" t="str">
            <v>Seguros</v>
          </cell>
        </row>
        <row r="787">
          <cell r="B787">
            <v>670204</v>
          </cell>
          <cell r="C787">
            <v>6</v>
          </cell>
          <cell r="D787">
            <v>7</v>
          </cell>
          <cell r="E787" t="str">
            <v>02</v>
          </cell>
          <cell r="F787" t="str">
            <v>04</v>
          </cell>
          <cell r="G787" t="str">
            <v>Gastos por Servicios Financieros</v>
          </cell>
        </row>
        <row r="788">
          <cell r="B788">
            <v>670205</v>
          </cell>
          <cell r="C788">
            <v>6</v>
          </cell>
          <cell r="D788">
            <v>7</v>
          </cell>
          <cell r="E788" t="str">
            <v>02</v>
          </cell>
          <cell r="F788" t="str">
            <v>05</v>
          </cell>
          <cell r="G788" t="str">
            <v>Diferencial Cambiario</v>
          </cell>
        </row>
        <row r="789">
          <cell r="B789">
            <v>670216</v>
          </cell>
          <cell r="C789">
            <v>6</v>
          </cell>
          <cell r="D789">
            <v>7</v>
          </cell>
          <cell r="E789" t="str">
            <v>02</v>
          </cell>
          <cell r="F789">
            <v>16</v>
          </cell>
          <cell r="G789" t="str">
            <v>Obligaciones con el IESS por Responsabilidad Patronal</v>
          </cell>
        </row>
        <row r="790">
          <cell r="B790">
            <v>670217</v>
          </cell>
          <cell r="C790">
            <v>6</v>
          </cell>
          <cell r="D790">
            <v>7</v>
          </cell>
          <cell r="E790" t="str">
            <v>02</v>
          </cell>
          <cell r="F790">
            <v>17</v>
          </cell>
          <cell r="G790" t="str">
            <v>Obligaciones con el IESS por Coactivas Interpuestas por el IESS</v>
          </cell>
        </row>
        <row r="791">
          <cell r="B791">
            <v>670218</v>
          </cell>
          <cell r="C791">
            <v>6</v>
          </cell>
          <cell r="D791">
            <v>7</v>
          </cell>
          <cell r="E791" t="str">
            <v>02</v>
          </cell>
          <cell r="F791">
            <v>18</v>
          </cell>
          <cell r="G791" t="str">
            <v>Intereses por Mora Patronal al IESS</v>
          </cell>
        </row>
        <row r="792">
          <cell r="B792">
            <v>670299</v>
          </cell>
          <cell r="C792">
            <v>6</v>
          </cell>
          <cell r="D792">
            <v>7</v>
          </cell>
          <cell r="E792" t="str">
            <v>02</v>
          </cell>
          <cell r="F792">
            <v>99</v>
          </cell>
          <cell r="G792" t="str">
            <v>Otros Gastos Financieros</v>
          </cell>
        </row>
        <row r="793">
          <cell r="B793">
            <v>6703</v>
          </cell>
          <cell r="C793">
            <v>6</v>
          </cell>
          <cell r="D793">
            <v>7</v>
          </cell>
          <cell r="E793" t="str">
            <v>03</v>
          </cell>
          <cell r="F793">
            <v>0</v>
          </cell>
          <cell r="G793" t="str">
            <v>DIETAS</v>
          </cell>
        </row>
        <row r="794">
          <cell r="B794">
            <v>670301</v>
          </cell>
          <cell r="C794">
            <v>6</v>
          </cell>
          <cell r="D794">
            <v>7</v>
          </cell>
          <cell r="E794" t="str">
            <v>03</v>
          </cell>
          <cell r="F794" t="str">
            <v>01</v>
          </cell>
          <cell r="G794" t="str">
            <v>DIETAS</v>
          </cell>
        </row>
        <row r="795">
          <cell r="B795">
            <v>6799</v>
          </cell>
          <cell r="C795">
            <v>6</v>
          </cell>
          <cell r="D795">
            <v>7</v>
          </cell>
          <cell r="E795">
            <v>99</v>
          </cell>
          <cell r="F795">
            <v>0</v>
          </cell>
          <cell r="G795" t="str">
            <v>Asignaciones a Distribuir</v>
          </cell>
        </row>
        <row r="796">
          <cell r="B796">
            <v>679901</v>
          </cell>
          <cell r="C796">
            <v>6</v>
          </cell>
          <cell r="D796">
            <v>7</v>
          </cell>
          <cell r="E796">
            <v>99</v>
          </cell>
          <cell r="F796" t="str">
            <v>01</v>
          </cell>
          <cell r="G796" t="str">
            <v>Asignación a Distribuir para Otros Gastos de Producción</v>
          </cell>
        </row>
        <row r="797">
          <cell r="B797">
            <v>7</v>
          </cell>
          <cell r="C797">
            <v>7</v>
          </cell>
          <cell r="D797">
            <v>0</v>
          </cell>
          <cell r="E797">
            <v>0</v>
          </cell>
          <cell r="F797">
            <v>0</v>
          </cell>
          <cell r="G797" t="str">
            <v>GASTOS DE INVERSIÓN</v>
          </cell>
        </row>
        <row r="798">
          <cell r="B798">
            <v>71</v>
          </cell>
          <cell r="C798">
            <v>7</v>
          </cell>
          <cell r="D798">
            <v>1</v>
          </cell>
          <cell r="E798">
            <v>0</v>
          </cell>
          <cell r="F798">
            <v>0</v>
          </cell>
          <cell r="G798" t="str">
            <v>GASTOS EN PERSONAL PARA INVERSIÓN</v>
          </cell>
        </row>
        <row r="799">
          <cell r="B799">
            <v>7101</v>
          </cell>
          <cell r="C799">
            <v>7</v>
          </cell>
          <cell r="D799">
            <v>1</v>
          </cell>
          <cell r="E799" t="str">
            <v>01</v>
          </cell>
          <cell r="F799">
            <v>0</v>
          </cell>
          <cell r="G799" t="str">
            <v>Remuneraciones Básicas</v>
          </cell>
        </row>
        <row r="800">
          <cell r="B800">
            <v>710101</v>
          </cell>
          <cell r="C800">
            <v>7</v>
          </cell>
          <cell r="D800">
            <v>1</v>
          </cell>
          <cell r="E800" t="str">
            <v>01</v>
          </cell>
          <cell r="F800" t="str">
            <v>01</v>
          </cell>
          <cell r="G800" t="str">
            <v>Sueldos</v>
          </cell>
        </row>
        <row r="801">
          <cell r="B801">
            <v>710102</v>
          </cell>
          <cell r="C801">
            <v>7</v>
          </cell>
          <cell r="D801">
            <v>1</v>
          </cell>
          <cell r="E801" t="str">
            <v>01</v>
          </cell>
          <cell r="F801" t="str">
            <v>02</v>
          </cell>
          <cell r="G801" t="str">
            <v>Salarios</v>
          </cell>
        </row>
        <row r="802">
          <cell r="B802">
            <v>710103</v>
          </cell>
          <cell r="C802">
            <v>7</v>
          </cell>
          <cell r="D802">
            <v>1</v>
          </cell>
          <cell r="E802" t="str">
            <v>01</v>
          </cell>
          <cell r="F802" t="str">
            <v>03</v>
          </cell>
          <cell r="G802" t="str">
            <v>Jornales</v>
          </cell>
        </row>
        <row r="803">
          <cell r="B803">
            <v>710105</v>
          </cell>
          <cell r="C803">
            <v>7</v>
          </cell>
          <cell r="D803">
            <v>1</v>
          </cell>
          <cell r="E803" t="str">
            <v>01</v>
          </cell>
          <cell r="F803" t="str">
            <v>05</v>
          </cell>
          <cell r="G803" t="str">
            <v>Remuneraciones Unificadas</v>
          </cell>
        </row>
        <row r="804">
          <cell r="B804">
            <v>710106</v>
          </cell>
          <cell r="C804">
            <v>7</v>
          </cell>
          <cell r="D804">
            <v>1</v>
          </cell>
          <cell r="E804" t="str">
            <v>01</v>
          </cell>
          <cell r="F804" t="str">
            <v>06</v>
          </cell>
          <cell r="G804" t="str">
            <v>Salarios Unificados</v>
          </cell>
        </row>
        <row r="805">
          <cell r="B805">
            <v>710108</v>
          </cell>
          <cell r="C805">
            <v>7</v>
          </cell>
          <cell r="D805">
            <v>1</v>
          </cell>
          <cell r="E805" t="str">
            <v>01</v>
          </cell>
          <cell r="F805" t="str">
            <v>08</v>
          </cell>
          <cell r="G805" t="str">
            <v>Remuneración   Mensual   Unificada   de   Docentes   del   Magisterio   y   de   Docentes   e
Investigadores Universitarios</v>
          </cell>
        </row>
        <row r="806">
          <cell r="B806">
            <v>710109</v>
          </cell>
          <cell r="C806">
            <v>7</v>
          </cell>
          <cell r="D806">
            <v>1</v>
          </cell>
          <cell r="E806" t="str">
            <v>01</v>
          </cell>
          <cell r="F806" t="str">
            <v>09</v>
          </cell>
          <cell r="G806" t="str">
            <v>Remuneración Mensual Unificada para Pasantes</v>
          </cell>
        </row>
        <row r="807">
          <cell r="B807">
            <v>7102</v>
          </cell>
          <cell r="C807">
            <v>7</v>
          </cell>
          <cell r="D807">
            <v>1</v>
          </cell>
          <cell r="E807" t="str">
            <v>02</v>
          </cell>
          <cell r="F807">
            <v>0</v>
          </cell>
          <cell r="G807" t="str">
            <v>Remuneraciones Complementarias</v>
          </cell>
        </row>
        <row r="808">
          <cell r="B808">
            <v>710201</v>
          </cell>
          <cell r="C808">
            <v>7</v>
          </cell>
          <cell r="D808">
            <v>1</v>
          </cell>
          <cell r="E808" t="str">
            <v>02</v>
          </cell>
          <cell r="F808" t="str">
            <v>01</v>
          </cell>
          <cell r="G808" t="str">
            <v>Bonificación por Años de Servicio</v>
          </cell>
        </row>
        <row r="809">
          <cell r="B809">
            <v>710203</v>
          </cell>
          <cell r="C809">
            <v>7</v>
          </cell>
          <cell r="D809">
            <v>1</v>
          </cell>
          <cell r="E809" t="str">
            <v>02</v>
          </cell>
          <cell r="F809" t="str">
            <v>03</v>
          </cell>
          <cell r="G809" t="str">
            <v>Decimotercer Sueldo</v>
          </cell>
        </row>
        <row r="810">
          <cell r="B810">
            <v>710204</v>
          </cell>
          <cell r="C810">
            <v>7</v>
          </cell>
          <cell r="D810">
            <v>1</v>
          </cell>
          <cell r="E810" t="str">
            <v>02</v>
          </cell>
          <cell r="F810" t="str">
            <v>04</v>
          </cell>
          <cell r="G810" t="str">
            <v>Decimocuarto Sueldo</v>
          </cell>
        </row>
        <row r="811">
          <cell r="B811">
            <v>710205</v>
          </cell>
          <cell r="C811">
            <v>7</v>
          </cell>
          <cell r="D811">
            <v>1</v>
          </cell>
          <cell r="E811" t="str">
            <v>02</v>
          </cell>
          <cell r="F811" t="str">
            <v>05</v>
          </cell>
          <cell r="G811" t="str">
            <v>Decimoquinto Sueldo</v>
          </cell>
        </row>
        <row r="812">
          <cell r="B812">
            <v>710206</v>
          </cell>
          <cell r="C812">
            <v>7</v>
          </cell>
          <cell r="D812">
            <v>1</v>
          </cell>
          <cell r="E812" t="str">
            <v>02</v>
          </cell>
          <cell r="F812" t="str">
            <v>06</v>
          </cell>
          <cell r="G812" t="str">
            <v>Decimosexto Sueldo</v>
          </cell>
        </row>
        <row r="813">
          <cell r="B813">
            <v>710207</v>
          </cell>
          <cell r="C813">
            <v>7</v>
          </cell>
          <cell r="D813">
            <v>1</v>
          </cell>
          <cell r="E813" t="str">
            <v>02</v>
          </cell>
          <cell r="F813" t="str">
            <v>07</v>
          </cell>
          <cell r="G813" t="str">
            <v>Bonificación Complementaria</v>
          </cell>
        </row>
        <row r="814">
          <cell r="B814">
            <v>710208</v>
          </cell>
          <cell r="C814">
            <v>7</v>
          </cell>
          <cell r="D814">
            <v>1</v>
          </cell>
          <cell r="E814" t="str">
            <v>02</v>
          </cell>
          <cell r="F814" t="str">
            <v>08</v>
          </cell>
          <cell r="G814" t="str">
            <v>Bonificación por Títulos Académicos, Especializaciones y Capacitación Adicional</v>
          </cell>
        </row>
        <row r="815">
          <cell r="B815">
            <v>710209</v>
          </cell>
          <cell r="C815">
            <v>7</v>
          </cell>
          <cell r="D815">
            <v>1</v>
          </cell>
          <cell r="E815" t="str">
            <v>02</v>
          </cell>
          <cell r="F815" t="str">
            <v>09</v>
          </cell>
          <cell r="G815" t="str">
            <v>Gastos de Representación</v>
          </cell>
        </row>
        <row r="816">
          <cell r="B816">
            <v>710211</v>
          </cell>
          <cell r="C816">
            <v>7</v>
          </cell>
          <cell r="D816">
            <v>1</v>
          </cell>
          <cell r="E816" t="str">
            <v>02</v>
          </cell>
          <cell r="F816">
            <v>11</v>
          </cell>
          <cell r="G816" t="str">
            <v>Estímulo Pecuniario</v>
          </cell>
        </row>
        <row r="817">
          <cell r="B817">
            <v>710212</v>
          </cell>
          <cell r="C817">
            <v>7</v>
          </cell>
          <cell r="D817">
            <v>1</v>
          </cell>
          <cell r="E817" t="str">
            <v>02</v>
          </cell>
          <cell r="F817">
            <v>12</v>
          </cell>
          <cell r="G817" t="str">
            <v>Bonificación de Aniversario</v>
          </cell>
        </row>
        <row r="818">
          <cell r="B818">
            <v>710213</v>
          </cell>
          <cell r="C818">
            <v>7</v>
          </cell>
          <cell r="D818">
            <v>1</v>
          </cell>
          <cell r="E818" t="str">
            <v>02</v>
          </cell>
          <cell r="F818">
            <v>13</v>
          </cell>
          <cell r="G818" t="str">
            <v>Aguinaldo Navideño</v>
          </cell>
        </row>
        <row r="819">
          <cell r="B819">
            <v>710214</v>
          </cell>
          <cell r="C819">
            <v>7</v>
          </cell>
          <cell r="D819">
            <v>1</v>
          </cell>
          <cell r="E819" t="str">
            <v>02</v>
          </cell>
          <cell r="F819">
            <v>14</v>
          </cell>
          <cell r="G819" t="str">
            <v>Porcentaje Funcional</v>
          </cell>
        </row>
        <row r="820">
          <cell r="B820">
            <v>710215</v>
          </cell>
          <cell r="C820">
            <v>7</v>
          </cell>
          <cell r="D820">
            <v>1</v>
          </cell>
          <cell r="E820" t="str">
            <v>02</v>
          </cell>
          <cell r="F820">
            <v>15</v>
          </cell>
          <cell r="G820" t="str">
            <v>Adicional sobre la Décima Categoría</v>
          </cell>
        </row>
        <row r="821">
          <cell r="B821">
            <v>710216</v>
          </cell>
          <cell r="C821">
            <v>7</v>
          </cell>
          <cell r="D821">
            <v>1</v>
          </cell>
          <cell r="E821" t="str">
            <v>02</v>
          </cell>
          <cell r="F821">
            <v>16</v>
          </cell>
          <cell r="G821" t="str">
            <v>Estímulo Económico Magisterio</v>
          </cell>
        </row>
        <row r="822">
          <cell r="B822">
            <v>710218</v>
          </cell>
          <cell r="C822">
            <v>7</v>
          </cell>
          <cell r="D822">
            <v>1</v>
          </cell>
          <cell r="E822" t="str">
            <v>02</v>
          </cell>
          <cell r="F822">
            <v>18</v>
          </cell>
          <cell r="G822" t="str">
            <v>Bonificación Mensual Galápagos</v>
          </cell>
        </row>
        <row r="823">
          <cell r="B823">
            <v>710220</v>
          </cell>
          <cell r="C823">
            <v>7</v>
          </cell>
          <cell r="D823">
            <v>1</v>
          </cell>
          <cell r="E823" t="str">
            <v>02</v>
          </cell>
          <cell r="F823">
            <v>20</v>
          </cell>
          <cell r="G823" t="str">
            <v>Bonificación Fronteriza</v>
          </cell>
        </row>
        <row r="824">
          <cell r="B824">
            <v>710223</v>
          </cell>
          <cell r="C824">
            <v>7</v>
          </cell>
          <cell r="D824">
            <v>1</v>
          </cell>
          <cell r="E824" t="str">
            <v>02</v>
          </cell>
          <cell r="F824">
            <v>23</v>
          </cell>
          <cell r="G824" t="str">
            <v>Bonificación por el Día del Médico</v>
          </cell>
        </row>
        <row r="825">
          <cell r="B825">
            <v>710224</v>
          </cell>
          <cell r="C825">
            <v>7</v>
          </cell>
          <cell r="D825">
            <v>1</v>
          </cell>
          <cell r="E825" t="str">
            <v>02</v>
          </cell>
          <cell r="F825">
            <v>24</v>
          </cell>
          <cell r="G825" t="str">
            <v>Bonificación por el Día Mundial de la Salud</v>
          </cell>
        </row>
        <row r="826">
          <cell r="B826">
            <v>710225</v>
          </cell>
          <cell r="C826">
            <v>7</v>
          </cell>
          <cell r="D826">
            <v>1</v>
          </cell>
          <cell r="E826" t="str">
            <v>02</v>
          </cell>
          <cell r="F826">
            <v>25</v>
          </cell>
          <cell r="G826" t="str">
            <v>Bonificación para los Profesionales de la Salud</v>
          </cell>
        </row>
        <row r="827">
          <cell r="B827">
            <v>710227</v>
          </cell>
          <cell r="C827">
            <v>7</v>
          </cell>
          <cell r="D827">
            <v>1</v>
          </cell>
          <cell r="E827" t="str">
            <v>02</v>
          </cell>
          <cell r="F827">
            <v>27</v>
          </cell>
          <cell r="G827" t="str">
            <v>Adicional Región Amazónica</v>
          </cell>
        </row>
        <row r="828">
          <cell r="B828">
            <v>710228</v>
          </cell>
          <cell r="C828">
            <v>7</v>
          </cell>
          <cell r="D828">
            <v>1</v>
          </cell>
          <cell r="E828" t="str">
            <v>02</v>
          </cell>
          <cell r="F828">
            <v>28</v>
          </cell>
          <cell r="G828" t="str">
            <v>Remuneración Suplementaria Galápagos</v>
          </cell>
        </row>
        <row r="829">
          <cell r="B829">
            <v>710229</v>
          </cell>
          <cell r="C829">
            <v>7</v>
          </cell>
          <cell r="D829">
            <v>1</v>
          </cell>
          <cell r="E829" t="str">
            <v>02</v>
          </cell>
          <cell r="F829">
            <v>29</v>
          </cell>
          <cell r="G829" t="str">
            <v>Actividad Extracurricular Galápagos</v>
          </cell>
        </row>
        <row r="830">
          <cell r="B830">
            <v>710230</v>
          </cell>
          <cell r="C830">
            <v>7</v>
          </cell>
          <cell r="D830">
            <v>1</v>
          </cell>
          <cell r="E830" t="str">
            <v>02</v>
          </cell>
          <cell r="F830">
            <v>30</v>
          </cell>
          <cell r="G830" t="str">
            <v>Bonificación por el Día del Maestro</v>
          </cell>
        </row>
        <row r="831">
          <cell r="B831">
            <v>710231</v>
          </cell>
          <cell r="C831">
            <v>7</v>
          </cell>
          <cell r="D831">
            <v>1</v>
          </cell>
          <cell r="E831" t="str">
            <v>02</v>
          </cell>
          <cell r="F831">
            <v>31</v>
          </cell>
          <cell r="G831" t="str">
            <v>Bonificación por el Día del Servidor Público</v>
          </cell>
        </row>
        <row r="832">
          <cell r="B832">
            <v>710232</v>
          </cell>
          <cell r="C832">
            <v>7</v>
          </cell>
          <cell r="D832">
            <v>1</v>
          </cell>
          <cell r="E832" t="str">
            <v>02</v>
          </cell>
          <cell r="F832">
            <v>32</v>
          </cell>
          <cell r="G832" t="str">
            <v>Bonificación para Educadores Comunitarios, Alfabetizadores</v>
          </cell>
        </row>
        <row r="833">
          <cell r="B833">
            <v>710233</v>
          </cell>
          <cell r="C833">
            <v>7</v>
          </cell>
          <cell r="D833">
            <v>1</v>
          </cell>
          <cell r="E833" t="str">
            <v>02</v>
          </cell>
          <cell r="F833">
            <v>33</v>
          </cell>
          <cell r="G833" t="str">
            <v>Bonificación para Profesionales Amparados o no por Leyes de Escalafón</v>
          </cell>
        </row>
        <row r="834">
          <cell r="B834">
            <v>710235</v>
          </cell>
          <cell r="C834">
            <v>7</v>
          </cell>
          <cell r="D834">
            <v>1</v>
          </cell>
          <cell r="E834" t="str">
            <v>02</v>
          </cell>
          <cell r="F834">
            <v>35</v>
          </cell>
          <cell r="G834" t="str">
            <v>Remuneración Variable por Eficiencia</v>
          </cell>
        </row>
        <row r="835">
          <cell r="B835">
            <v>7103</v>
          </cell>
          <cell r="C835">
            <v>7</v>
          </cell>
          <cell r="D835">
            <v>1</v>
          </cell>
          <cell r="E835" t="str">
            <v>03</v>
          </cell>
          <cell r="F835">
            <v>0</v>
          </cell>
          <cell r="G835" t="str">
            <v>Remuneraciones Compensatorias</v>
          </cell>
        </row>
        <row r="836">
          <cell r="B836">
            <v>710301</v>
          </cell>
          <cell r="C836">
            <v>7</v>
          </cell>
          <cell r="D836">
            <v>1</v>
          </cell>
          <cell r="E836" t="str">
            <v>03</v>
          </cell>
          <cell r="F836" t="str">
            <v>01</v>
          </cell>
          <cell r="G836" t="str">
            <v>Gastos de Residencia</v>
          </cell>
        </row>
        <row r="837">
          <cell r="B837">
            <v>710302</v>
          </cell>
          <cell r="C837">
            <v>7</v>
          </cell>
          <cell r="D837">
            <v>1</v>
          </cell>
          <cell r="E837" t="str">
            <v>03</v>
          </cell>
          <cell r="F837" t="str">
            <v>02</v>
          </cell>
          <cell r="G837" t="str">
            <v>Bonificación Geográfica</v>
          </cell>
        </row>
        <row r="838">
          <cell r="B838">
            <v>710303</v>
          </cell>
          <cell r="C838">
            <v>7</v>
          </cell>
          <cell r="D838">
            <v>1</v>
          </cell>
          <cell r="E838" t="str">
            <v>03</v>
          </cell>
          <cell r="F838" t="str">
            <v>03</v>
          </cell>
          <cell r="G838" t="str">
            <v>Compensación por Costo de Vida</v>
          </cell>
        </row>
        <row r="839">
          <cell r="B839">
            <v>710304</v>
          </cell>
          <cell r="C839">
            <v>7</v>
          </cell>
          <cell r="D839">
            <v>1</v>
          </cell>
          <cell r="E839" t="str">
            <v>03</v>
          </cell>
          <cell r="F839" t="str">
            <v>04</v>
          </cell>
          <cell r="G839" t="str">
            <v>Compensación por Transporte</v>
          </cell>
        </row>
        <row r="840">
          <cell r="B840">
            <v>710305</v>
          </cell>
          <cell r="C840">
            <v>7</v>
          </cell>
          <cell r="D840">
            <v>1</v>
          </cell>
          <cell r="E840" t="str">
            <v>03</v>
          </cell>
          <cell r="F840" t="str">
            <v>05</v>
          </cell>
          <cell r="G840" t="str">
            <v>Compensación en el Exterior</v>
          </cell>
        </row>
        <row r="841">
          <cell r="B841">
            <v>710306</v>
          </cell>
          <cell r="C841">
            <v>7</v>
          </cell>
          <cell r="D841">
            <v>1</v>
          </cell>
          <cell r="E841" t="str">
            <v>03</v>
          </cell>
          <cell r="F841" t="str">
            <v>06</v>
          </cell>
          <cell r="G841" t="str">
            <v>Alimentación</v>
          </cell>
        </row>
        <row r="842">
          <cell r="B842">
            <v>710307</v>
          </cell>
          <cell r="C842">
            <v>7</v>
          </cell>
          <cell r="D842">
            <v>1</v>
          </cell>
          <cell r="E842" t="str">
            <v>03</v>
          </cell>
          <cell r="F842" t="str">
            <v>07</v>
          </cell>
          <cell r="G842" t="str">
            <v>Comisariato</v>
          </cell>
        </row>
        <row r="843">
          <cell r="B843">
            <v>710308</v>
          </cell>
          <cell r="C843">
            <v>7</v>
          </cell>
          <cell r="D843">
            <v>1</v>
          </cell>
          <cell r="E843" t="str">
            <v>03</v>
          </cell>
          <cell r="F843" t="str">
            <v>08</v>
          </cell>
          <cell r="G843" t="str">
            <v>Compensación Pedagógica</v>
          </cell>
        </row>
        <row r="844">
          <cell r="B844">
            <v>710309</v>
          </cell>
          <cell r="C844">
            <v>7</v>
          </cell>
          <cell r="D844">
            <v>1</v>
          </cell>
          <cell r="E844" t="str">
            <v>03</v>
          </cell>
          <cell r="F844" t="str">
            <v>09</v>
          </cell>
          <cell r="G844" t="str">
            <v>Compensación por Trabajo de Alto Riesgo</v>
          </cell>
        </row>
        <row r="845">
          <cell r="B845">
            <v>710310</v>
          </cell>
          <cell r="C845">
            <v>7</v>
          </cell>
          <cell r="D845">
            <v>1</v>
          </cell>
          <cell r="E845" t="str">
            <v>03</v>
          </cell>
          <cell r="F845">
            <v>10</v>
          </cell>
          <cell r="G845" t="str">
            <v>Subsidio Profesores de Escuelas Fiscales, Misionales y Fiscomisionales de las Regiones
Amazónica e Insular</v>
          </cell>
        </row>
        <row r="846">
          <cell r="B846">
            <v>710311</v>
          </cell>
          <cell r="C846">
            <v>7</v>
          </cell>
          <cell r="D846">
            <v>1</v>
          </cell>
          <cell r="E846" t="str">
            <v>03</v>
          </cell>
          <cell r="F846">
            <v>11</v>
          </cell>
          <cell r="G846" t="str">
            <v>Compensación por Residencia</v>
          </cell>
        </row>
        <row r="847">
          <cell r="B847">
            <v>710313</v>
          </cell>
          <cell r="C847">
            <v>7</v>
          </cell>
          <cell r="D847">
            <v>1</v>
          </cell>
          <cell r="E847" t="str">
            <v>03</v>
          </cell>
          <cell r="F847">
            <v>13</v>
          </cell>
          <cell r="G847" t="str">
            <v>Compensación por Cesación de Funciones</v>
          </cell>
        </row>
        <row r="848">
          <cell r="B848">
            <v>7104</v>
          </cell>
          <cell r="C848">
            <v>7</v>
          </cell>
          <cell r="D848">
            <v>1</v>
          </cell>
          <cell r="E848" t="str">
            <v>04</v>
          </cell>
          <cell r="F848">
            <v>0</v>
          </cell>
          <cell r="G848" t="str">
            <v>Subsidios</v>
          </cell>
        </row>
        <row r="849">
          <cell r="B849">
            <v>710401</v>
          </cell>
          <cell r="C849">
            <v>7</v>
          </cell>
          <cell r="D849">
            <v>1</v>
          </cell>
          <cell r="E849" t="str">
            <v>04</v>
          </cell>
          <cell r="F849" t="str">
            <v>01</v>
          </cell>
          <cell r="G849" t="str">
            <v>Por Cargas Familiares</v>
          </cell>
        </row>
        <row r="850">
          <cell r="B850">
            <v>710402</v>
          </cell>
          <cell r="C850">
            <v>7</v>
          </cell>
          <cell r="D850">
            <v>1</v>
          </cell>
          <cell r="E850" t="str">
            <v>04</v>
          </cell>
          <cell r="F850" t="str">
            <v>02</v>
          </cell>
          <cell r="G850" t="str">
            <v>De Educación</v>
          </cell>
        </row>
        <row r="851">
          <cell r="B851">
            <v>710403</v>
          </cell>
          <cell r="C851">
            <v>7</v>
          </cell>
          <cell r="D851">
            <v>1</v>
          </cell>
          <cell r="E851" t="str">
            <v>04</v>
          </cell>
          <cell r="F851" t="str">
            <v>03</v>
          </cell>
          <cell r="G851" t="str">
            <v>Por Maternidad</v>
          </cell>
        </row>
        <row r="852">
          <cell r="B852">
            <v>710404</v>
          </cell>
          <cell r="C852">
            <v>7</v>
          </cell>
          <cell r="D852">
            <v>1</v>
          </cell>
          <cell r="E852" t="str">
            <v>04</v>
          </cell>
          <cell r="F852" t="str">
            <v>04</v>
          </cell>
          <cell r="G852" t="str">
            <v>Por Fallecimiento</v>
          </cell>
        </row>
        <row r="853">
          <cell r="B853">
            <v>710405</v>
          </cell>
          <cell r="C853">
            <v>7</v>
          </cell>
          <cell r="D853">
            <v>1</v>
          </cell>
          <cell r="E853" t="str">
            <v>04</v>
          </cell>
          <cell r="F853" t="str">
            <v>05</v>
          </cell>
          <cell r="G853" t="str">
            <v>Por Guardería</v>
          </cell>
        </row>
        <row r="854">
          <cell r="B854">
            <v>710406</v>
          </cell>
          <cell r="C854">
            <v>7</v>
          </cell>
          <cell r="D854">
            <v>1</v>
          </cell>
          <cell r="E854" t="str">
            <v>04</v>
          </cell>
          <cell r="F854" t="str">
            <v>06</v>
          </cell>
          <cell r="G854" t="str">
            <v>Por Vacaciones</v>
          </cell>
        </row>
        <row r="855">
          <cell r="B855">
            <v>710407</v>
          </cell>
          <cell r="C855">
            <v>7</v>
          </cell>
          <cell r="D855">
            <v>1</v>
          </cell>
          <cell r="E855" t="str">
            <v>04</v>
          </cell>
          <cell r="F855" t="str">
            <v>07</v>
          </cell>
          <cell r="G855" t="str">
            <v>Estímulo Económico por Años de Servicio</v>
          </cell>
        </row>
        <row r="856">
          <cell r="B856">
            <v>710408</v>
          </cell>
          <cell r="C856">
            <v>7</v>
          </cell>
          <cell r="D856">
            <v>1</v>
          </cell>
          <cell r="E856" t="str">
            <v>04</v>
          </cell>
          <cell r="F856" t="str">
            <v>08</v>
          </cell>
          <cell r="G856" t="str">
            <v>Subsidio de Antigüedad</v>
          </cell>
        </row>
        <row r="857">
          <cell r="B857">
            <v>710499</v>
          </cell>
          <cell r="C857">
            <v>7</v>
          </cell>
          <cell r="D857">
            <v>1</v>
          </cell>
          <cell r="E857" t="str">
            <v>04</v>
          </cell>
          <cell r="F857">
            <v>99</v>
          </cell>
          <cell r="G857" t="str">
            <v>Otros Subsidios</v>
          </cell>
        </row>
        <row r="858">
          <cell r="B858">
            <v>7105</v>
          </cell>
          <cell r="C858">
            <v>7</v>
          </cell>
          <cell r="D858">
            <v>1</v>
          </cell>
          <cell r="E858" t="str">
            <v>05</v>
          </cell>
          <cell r="F858">
            <v>0</v>
          </cell>
          <cell r="G858" t="str">
            <v>Remuneraciones Temporales</v>
          </cell>
        </row>
        <row r="859">
          <cell r="B859">
            <v>710502</v>
          </cell>
          <cell r="C859">
            <v>7</v>
          </cell>
          <cell r="D859">
            <v>1</v>
          </cell>
          <cell r="E859" t="str">
            <v>05</v>
          </cell>
          <cell r="F859" t="str">
            <v>02</v>
          </cell>
          <cell r="G859" t="str">
            <v>Remuneración Unificada para Pasantes</v>
          </cell>
        </row>
        <row r="860">
          <cell r="B860">
            <v>710503</v>
          </cell>
          <cell r="C860">
            <v>7</v>
          </cell>
          <cell r="D860">
            <v>1</v>
          </cell>
          <cell r="E860" t="str">
            <v>05</v>
          </cell>
          <cell r="F860" t="str">
            <v>03</v>
          </cell>
          <cell r="G860" t="str">
            <v>Jornales</v>
          </cell>
        </row>
        <row r="861">
          <cell r="B861">
            <v>710505</v>
          </cell>
          <cell r="C861">
            <v>7</v>
          </cell>
          <cell r="D861">
            <v>1</v>
          </cell>
          <cell r="E861" t="str">
            <v>05</v>
          </cell>
          <cell r="F861" t="str">
            <v>05</v>
          </cell>
          <cell r="G861" t="str">
            <v>Sustituciones de Personal</v>
          </cell>
        </row>
        <row r="862">
          <cell r="B862">
            <v>710506</v>
          </cell>
          <cell r="C862">
            <v>7</v>
          </cell>
          <cell r="D862">
            <v>1</v>
          </cell>
          <cell r="E862" t="str">
            <v>05</v>
          </cell>
          <cell r="F862" t="str">
            <v>06</v>
          </cell>
          <cell r="G862" t="str">
            <v>Licencia Remunerada</v>
          </cell>
        </row>
        <row r="863">
          <cell r="B863">
            <v>710507</v>
          </cell>
          <cell r="C863">
            <v>7</v>
          </cell>
          <cell r="D863">
            <v>1</v>
          </cell>
          <cell r="E863" t="str">
            <v>05</v>
          </cell>
          <cell r="F863" t="str">
            <v>07</v>
          </cell>
          <cell r="G863" t="str">
            <v>Honorarios</v>
          </cell>
        </row>
        <row r="864">
          <cell r="B864">
            <v>710509</v>
          </cell>
          <cell r="C864">
            <v>7</v>
          </cell>
          <cell r="D864">
            <v>1</v>
          </cell>
          <cell r="E864" t="str">
            <v>05</v>
          </cell>
          <cell r="F864" t="str">
            <v>09</v>
          </cell>
          <cell r="G864" t="str">
            <v>Horas Extraordinarias y Suplementarias</v>
          </cell>
        </row>
        <row r="865">
          <cell r="B865">
            <v>710510</v>
          </cell>
          <cell r="C865">
            <v>7</v>
          </cell>
          <cell r="D865">
            <v>1</v>
          </cell>
          <cell r="E865" t="str">
            <v>05</v>
          </cell>
          <cell r="F865">
            <v>10</v>
          </cell>
          <cell r="G865" t="str">
            <v>Servicios Personales por Contrato</v>
          </cell>
        </row>
        <row r="866">
          <cell r="B866">
            <v>710511</v>
          </cell>
          <cell r="C866">
            <v>7</v>
          </cell>
          <cell r="D866">
            <v>1</v>
          </cell>
          <cell r="E866" t="str">
            <v>05</v>
          </cell>
          <cell r="F866">
            <v>11</v>
          </cell>
          <cell r="G866" t="str">
            <v>Remuneraciones Especiales Sección Nocturna</v>
          </cell>
        </row>
        <row r="867">
          <cell r="B867">
            <v>710512</v>
          </cell>
          <cell r="C867">
            <v>7</v>
          </cell>
          <cell r="D867">
            <v>1</v>
          </cell>
          <cell r="E867" t="str">
            <v>05</v>
          </cell>
          <cell r="F867">
            <v>12</v>
          </cell>
          <cell r="G867" t="str">
            <v>Subrogación</v>
          </cell>
        </row>
        <row r="868">
          <cell r="B868">
            <v>710513</v>
          </cell>
          <cell r="C868">
            <v>7</v>
          </cell>
          <cell r="D868">
            <v>1</v>
          </cell>
          <cell r="E868" t="str">
            <v>05</v>
          </cell>
          <cell r="F868">
            <v>13</v>
          </cell>
          <cell r="G868" t="str">
            <v>Encargos</v>
          </cell>
        </row>
        <row r="869">
          <cell r="B869">
            <v>7106</v>
          </cell>
          <cell r="C869">
            <v>7</v>
          </cell>
          <cell r="D869">
            <v>1</v>
          </cell>
          <cell r="E869" t="str">
            <v>06</v>
          </cell>
          <cell r="F869">
            <v>0</v>
          </cell>
          <cell r="G869" t="str">
            <v>Aportes Patronales a la Seguridad Social</v>
          </cell>
        </row>
        <row r="870">
          <cell r="B870">
            <v>710601</v>
          </cell>
          <cell r="C870">
            <v>7</v>
          </cell>
          <cell r="D870">
            <v>1</v>
          </cell>
          <cell r="E870" t="str">
            <v>06</v>
          </cell>
          <cell r="F870" t="str">
            <v>01</v>
          </cell>
          <cell r="G870" t="str">
            <v>Aporte Patronal</v>
          </cell>
        </row>
        <row r="871">
          <cell r="B871">
            <v>710602</v>
          </cell>
          <cell r="C871">
            <v>7</v>
          </cell>
          <cell r="D871">
            <v>1</v>
          </cell>
          <cell r="E871" t="str">
            <v>06</v>
          </cell>
          <cell r="F871" t="str">
            <v>02</v>
          </cell>
          <cell r="G871" t="str">
            <v>Fondo de Reserva</v>
          </cell>
        </row>
        <row r="872">
          <cell r="B872">
            <v>710603</v>
          </cell>
          <cell r="C872">
            <v>7</v>
          </cell>
          <cell r="D872">
            <v>1</v>
          </cell>
          <cell r="E872" t="str">
            <v>06</v>
          </cell>
          <cell r="F872" t="str">
            <v>03</v>
          </cell>
          <cell r="G872" t="str">
            <v>Jubilación Patronal</v>
          </cell>
        </row>
        <row r="873">
          <cell r="B873">
            <v>710605</v>
          </cell>
          <cell r="C873">
            <v>7</v>
          </cell>
          <cell r="D873">
            <v>1</v>
          </cell>
          <cell r="E873" t="str">
            <v>06</v>
          </cell>
          <cell r="F873" t="str">
            <v>05</v>
          </cell>
          <cell r="G873" t="str">
            <v>Jubilación Complementaria</v>
          </cell>
        </row>
        <row r="874">
          <cell r="B874">
            <v>710606</v>
          </cell>
          <cell r="C874">
            <v>7</v>
          </cell>
          <cell r="D874">
            <v>1</v>
          </cell>
          <cell r="E874" t="str">
            <v>06</v>
          </cell>
          <cell r="F874" t="str">
            <v>06</v>
          </cell>
          <cell r="G874" t="str">
            <v>Asignación Global de Jubilación Patronal para Trabajadores Amparados por el Código de
Trabajo</v>
          </cell>
        </row>
        <row r="875">
          <cell r="B875">
            <v>7107</v>
          </cell>
          <cell r="C875">
            <v>7</v>
          </cell>
          <cell r="D875">
            <v>1</v>
          </cell>
          <cell r="E875" t="str">
            <v>07</v>
          </cell>
          <cell r="F875">
            <v>0</v>
          </cell>
          <cell r="G875" t="str">
            <v>Indemnizaciones</v>
          </cell>
        </row>
        <row r="876">
          <cell r="B876">
            <v>710702</v>
          </cell>
          <cell r="C876">
            <v>7</v>
          </cell>
          <cell r="D876">
            <v>1</v>
          </cell>
          <cell r="E876" t="str">
            <v>07</v>
          </cell>
          <cell r="F876" t="str">
            <v>02</v>
          </cell>
          <cell r="G876" t="str">
            <v>Supresión de Puesto</v>
          </cell>
        </row>
        <row r="877">
          <cell r="B877">
            <v>710703</v>
          </cell>
          <cell r="C877">
            <v>7</v>
          </cell>
          <cell r="D877">
            <v>1</v>
          </cell>
          <cell r="E877" t="str">
            <v>07</v>
          </cell>
          <cell r="F877" t="str">
            <v>03</v>
          </cell>
          <cell r="G877" t="str">
            <v>Despido Intempestivo</v>
          </cell>
        </row>
        <row r="878">
          <cell r="B878">
            <v>710704</v>
          </cell>
          <cell r="C878">
            <v>7</v>
          </cell>
          <cell r="D878">
            <v>1</v>
          </cell>
          <cell r="E878" t="str">
            <v>07</v>
          </cell>
          <cell r="F878" t="str">
            <v>04</v>
          </cell>
          <cell r="G878" t="str">
            <v>Compensación por Desahucio</v>
          </cell>
        </row>
        <row r="879">
          <cell r="B879">
            <v>710705</v>
          </cell>
          <cell r="C879">
            <v>7</v>
          </cell>
          <cell r="D879">
            <v>1</v>
          </cell>
          <cell r="E879" t="str">
            <v>07</v>
          </cell>
          <cell r="F879" t="str">
            <v>05</v>
          </cell>
          <cell r="G879" t="str">
            <v>Restitución de Puesto</v>
          </cell>
        </row>
        <row r="880">
          <cell r="B880">
            <v>710706</v>
          </cell>
          <cell r="C880">
            <v>7</v>
          </cell>
          <cell r="D880">
            <v>1</v>
          </cell>
          <cell r="E880" t="str">
            <v>07</v>
          </cell>
          <cell r="F880" t="str">
            <v>06</v>
          </cell>
          <cell r="G880" t="str">
            <v>Beneficio por Jubilación</v>
          </cell>
        </row>
        <row r="881">
          <cell r="B881">
            <v>710707</v>
          </cell>
          <cell r="C881">
            <v>7</v>
          </cell>
          <cell r="D881">
            <v>1</v>
          </cell>
          <cell r="E881" t="str">
            <v>07</v>
          </cell>
          <cell r="F881" t="str">
            <v>07</v>
          </cell>
          <cell r="G881" t="str">
            <v>Compensación por Vacaciones no Gozadas por Cesación de Funciones</v>
          </cell>
        </row>
        <row r="882">
          <cell r="B882">
            <v>710708</v>
          </cell>
          <cell r="C882">
            <v>7</v>
          </cell>
          <cell r="D882">
            <v>1</v>
          </cell>
          <cell r="E882" t="str">
            <v>07</v>
          </cell>
          <cell r="F882" t="str">
            <v>08</v>
          </cell>
          <cell r="G882" t="str">
            <v>Por Accidente de Trabajo o Enfermedad</v>
          </cell>
        </row>
        <row r="883">
          <cell r="B883">
            <v>710709</v>
          </cell>
          <cell r="C883">
            <v>7</v>
          </cell>
          <cell r="D883">
            <v>1</v>
          </cell>
          <cell r="E883" t="str">
            <v>07</v>
          </cell>
          <cell r="F883" t="str">
            <v>09</v>
          </cell>
          <cell r="G883" t="str">
            <v>Por Renuncia Voluntaria</v>
          </cell>
        </row>
        <row r="884">
          <cell r="B884">
            <v>710710</v>
          </cell>
          <cell r="C884">
            <v>7</v>
          </cell>
          <cell r="D884">
            <v>1</v>
          </cell>
          <cell r="E884" t="str">
            <v>07</v>
          </cell>
          <cell r="F884">
            <v>10</v>
          </cell>
          <cell r="G884" t="str">
            <v>Por Compra de Renuncia</v>
          </cell>
        </row>
        <row r="885">
          <cell r="B885">
            <v>710711</v>
          </cell>
          <cell r="C885">
            <v>7</v>
          </cell>
          <cell r="D885">
            <v>1</v>
          </cell>
          <cell r="E885" t="str">
            <v>07</v>
          </cell>
          <cell r="F885">
            <v>11</v>
          </cell>
          <cell r="G885" t="str">
            <v>Indemnizaciones Laborales</v>
          </cell>
        </row>
        <row r="886">
          <cell r="B886">
            <v>710799</v>
          </cell>
          <cell r="C886">
            <v>7</v>
          </cell>
          <cell r="D886">
            <v>1</v>
          </cell>
          <cell r="E886" t="str">
            <v>07</v>
          </cell>
          <cell r="F886">
            <v>99</v>
          </cell>
          <cell r="G886" t="str">
            <v>Otras Indemnizaciones Laborales</v>
          </cell>
        </row>
        <row r="887">
          <cell r="B887">
            <v>7199</v>
          </cell>
          <cell r="C887">
            <v>7</v>
          </cell>
          <cell r="D887">
            <v>1</v>
          </cell>
          <cell r="E887">
            <v>99</v>
          </cell>
          <cell r="F887">
            <v>0</v>
          </cell>
          <cell r="G887" t="str">
            <v>Asignaciones a Distribuir</v>
          </cell>
        </row>
        <row r="888">
          <cell r="B888">
            <v>719901</v>
          </cell>
          <cell r="C888">
            <v>7</v>
          </cell>
          <cell r="D888">
            <v>1</v>
          </cell>
          <cell r="E888">
            <v>99</v>
          </cell>
          <cell r="F888" t="str">
            <v>01</v>
          </cell>
          <cell r="G888" t="str">
            <v>Asignación a Distribuir para Gastos en Personal de Inversión</v>
          </cell>
        </row>
        <row r="889">
          <cell r="B889">
            <v>73</v>
          </cell>
          <cell r="C889">
            <v>7</v>
          </cell>
          <cell r="D889">
            <v>3</v>
          </cell>
          <cell r="E889">
            <v>0</v>
          </cell>
          <cell r="F889">
            <v>0</v>
          </cell>
          <cell r="G889" t="str">
            <v>BIENES Y SERVICIOS PARA INVERSIÓN</v>
          </cell>
        </row>
        <row r="890">
          <cell r="B890">
            <v>7301</v>
          </cell>
          <cell r="C890">
            <v>7</v>
          </cell>
          <cell r="D890">
            <v>3</v>
          </cell>
          <cell r="E890" t="str">
            <v>01</v>
          </cell>
          <cell r="F890">
            <v>0</v>
          </cell>
          <cell r="G890" t="str">
            <v>Servicios Básicos</v>
          </cell>
        </row>
        <row r="891">
          <cell r="B891">
            <v>730101</v>
          </cell>
          <cell r="C891">
            <v>7</v>
          </cell>
          <cell r="D891">
            <v>3</v>
          </cell>
          <cell r="E891" t="str">
            <v>01</v>
          </cell>
          <cell r="F891" t="str">
            <v>01</v>
          </cell>
          <cell r="G891" t="str">
            <v>Agua Potable</v>
          </cell>
        </row>
        <row r="892">
          <cell r="B892">
            <v>730102</v>
          </cell>
          <cell r="C892">
            <v>7</v>
          </cell>
          <cell r="D892">
            <v>3</v>
          </cell>
          <cell r="E892" t="str">
            <v>01</v>
          </cell>
          <cell r="F892" t="str">
            <v>02</v>
          </cell>
          <cell r="G892" t="str">
            <v>Agua de Riego</v>
          </cell>
        </row>
        <row r="893">
          <cell r="B893">
            <v>730104</v>
          </cell>
          <cell r="C893">
            <v>7</v>
          </cell>
          <cell r="D893">
            <v>3</v>
          </cell>
          <cell r="E893" t="str">
            <v>01</v>
          </cell>
          <cell r="F893" t="str">
            <v>04</v>
          </cell>
          <cell r="G893" t="str">
            <v>Energía Eléctrica</v>
          </cell>
        </row>
        <row r="894">
          <cell r="B894">
            <v>730105</v>
          </cell>
          <cell r="C894">
            <v>7</v>
          </cell>
          <cell r="D894">
            <v>3</v>
          </cell>
          <cell r="E894" t="str">
            <v>01</v>
          </cell>
          <cell r="F894" t="str">
            <v>05</v>
          </cell>
          <cell r="G894" t="str">
            <v>Telecomunicaciones</v>
          </cell>
        </row>
        <row r="895">
          <cell r="B895">
            <v>730106</v>
          </cell>
          <cell r="C895">
            <v>7</v>
          </cell>
          <cell r="D895">
            <v>3</v>
          </cell>
          <cell r="E895" t="str">
            <v>01</v>
          </cell>
          <cell r="F895" t="str">
            <v>06</v>
          </cell>
          <cell r="G895" t="str">
            <v>Servicio de Correo</v>
          </cell>
        </row>
        <row r="896">
          <cell r="B896">
            <v>7302</v>
          </cell>
          <cell r="C896">
            <v>7</v>
          </cell>
          <cell r="D896">
            <v>3</v>
          </cell>
          <cell r="E896" t="str">
            <v>02</v>
          </cell>
          <cell r="F896">
            <v>0</v>
          </cell>
          <cell r="G896" t="str">
            <v>Servicios Generales</v>
          </cell>
        </row>
        <row r="897">
          <cell r="B897">
            <v>730201</v>
          </cell>
          <cell r="C897">
            <v>7</v>
          </cell>
          <cell r="D897">
            <v>3</v>
          </cell>
          <cell r="E897" t="str">
            <v>02</v>
          </cell>
          <cell r="F897" t="str">
            <v>01</v>
          </cell>
          <cell r="G897" t="str">
            <v>Transporte de Personal</v>
          </cell>
        </row>
        <row r="898">
          <cell r="B898">
            <v>730202</v>
          </cell>
          <cell r="C898">
            <v>7</v>
          </cell>
          <cell r="D898">
            <v>3</v>
          </cell>
          <cell r="E898" t="str">
            <v>02</v>
          </cell>
          <cell r="F898" t="str">
            <v>02</v>
          </cell>
          <cell r="G898" t="str">
            <v>Fletes y Maniobras</v>
          </cell>
        </row>
        <row r="899">
          <cell r="B899">
            <v>730203</v>
          </cell>
          <cell r="C899">
            <v>7</v>
          </cell>
          <cell r="D899">
            <v>3</v>
          </cell>
          <cell r="E899" t="str">
            <v>02</v>
          </cell>
          <cell r="F899" t="str">
            <v>03</v>
          </cell>
          <cell r="G899" t="str">
            <v>Almacenamiento, Embalaje, Envase y Recarga de Extintores</v>
          </cell>
        </row>
        <row r="900">
          <cell r="B900">
            <v>730204</v>
          </cell>
          <cell r="C900">
            <v>7</v>
          </cell>
          <cell r="D900">
            <v>3</v>
          </cell>
          <cell r="E900" t="str">
            <v>02</v>
          </cell>
          <cell r="F900" t="str">
            <v>04</v>
          </cell>
          <cell r="G900" t="str">
            <v>Edición,     Impresión,     Reproducción,     Publicaciones,     Suscripciones,     Fotocopiado, Traducción,  Empastado,  Enmarcación,  Serigrafía,  Fotografía,  Carnetización,  Filmación  e
Imágenes Satelitales y otros elementos oficiales</v>
          </cell>
        </row>
        <row r="901">
          <cell r="B901">
            <v>730205</v>
          </cell>
          <cell r="C901">
            <v>7</v>
          </cell>
          <cell r="D901">
            <v>3</v>
          </cell>
          <cell r="E901" t="str">
            <v>02</v>
          </cell>
          <cell r="F901" t="str">
            <v>05</v>
          </cell>
          <cell r="G901" t="str">
            <v>Espectáculos Culturales y Sociales</v>
          </cell>
        </row>
        <row r="902">
          <cell r="B902">
            <v>730206</v>
          </cell>
          <cell r="C902">
            <v>7</v>
          </cell>
          <cell r="D902">
            <v>3</v>
          </cell>
          <cell r="E902" t="str">
            <v>02</v>
          </cell>
          <cell r="F902" t="str">
            <v>06</v>
          </cell>
          <cell r="G902" t="str">
            <v>Eventos Públicos y Oficiales</v>
          </cell>
        </row>
        <row r="903">
          <cell r="B903">
            <v>730207</v>
          </cell>
          <cell r="C903">
            <v>7</v>
          </cell>
          <cell r="D903">
            <v>3</v>
          </cell>
          <cell r="E903" t="str">
            <v>02</v>
          </cell>
          <cell r="F903" t="str">
            <v>07</v>
          </cell>
          <cell r="G903" t="str">
            <v>Difusión, Información y Publicidad</v>
          </cell>
        </row>
        <row r="904">
          <cell r="B904">
            <v>730208</v>
          </cell>
          <cell r="C904">
            <v>7</v>
          </cell>
          <cell r="D904">
            <v>3</v>
          </cell>
          <cell r="E904" t="str">
            <v>02</v>
          </cell>
          <cell r="F904" t="str">
            <v>08</v>
          </cell>
          <cell r="G904" t="str">
            <v>Servicio de Seguridad y Vigilancia</v>
          </cell>
        </row>
        <row r="905">
          <cell r="B905">
            <v>730209</v>
          </cell>
          <cell r="C905">
            <v>7</v>
          </cell>
          <cell r="D905">
            <v>3</v>
          </cell>
          <cell r="E905" t="str">
            <v>02</v>
          </cell>
          <cell r="F905" t="str">
            <v>09</v>
          </cell>
          <cell r="G905" t="str">
            <v>Servicios de Aseo; Lavado de Vestimenta de Trabajo; Fumigación, Desinfección y Limpieza de las Instalaciones de las entidades públicas.</v>
          </cell>
        </row>
        <row r="906">
          <cell r="B906">
            <v>730210</v>
          </cell>
          <cell r="C906">
            <v>7</v>
          </cell>
          <cell r="D906">
            <v>3</v>
          </cell>
          <cell r="E906" t="str">
            <v>02</v>
          </cell>
          <cell r="F906">
            <v>10</v>
          </cell>
          <cell r="G906" t="str">
            <v>Servicio de Guardería</v>
          </cell>
        </row>
        <row r="907">
          <cell r="B907">
            <v>730212</v>
          </cell>
          <cell r="C907">
            <v>7</v>
          </cell>
          <cell r="D907">
            <v>3</v>
          </cell>
          <cell r="E907" t="str">
            <v>02</v>
          </cell>
          <cell r="F907">
            <v>12</v>
          </cell>
          <cell r="G907" t="str">
            <v>Investigaciones Profesionales y Análisis de Laboratorio</v>
          </cell>
        </row>
        <row r="908">
          <cell r="B908">
            <v>730215</v>
          </cell>
          <cell r="C908">
            <v>7</v>
          </cell>
          <cell r="D908">
            <v>3</v>
          </cell>
          <cell r="E908" t="str">
            <v>02</v>
          </cell>
          <cell r="F908">
            <v>15</v>
          </cell>
          <cell r="G908" t="str">
            <v>Gastos Especiales para Inteligencia y Contrainteligencia</v>
          </cell>
        </row>
        <row r="909">
          <cell r="B909">
            <v>730216</v>
          </cell>
          <cell r="C909">
            <v>7</v>
          </cell>
          <cell r="D909">
            <v>3</v>
          </cell>
          <cell r="E909" t="str">
            <v>02</v>
          </cell>
          <cell r="F909">
            <v>16</v>
          </cell>
          <cell r="G909" t="str">
            <v>Servicios de Voluntariado</v>
          </cell>
        </row>
        <row r="910">
          <cell r="B910">
            <v>730217</v>
          </cell>
          <cell r="C910">
            <v>7</v>
          </cell>
          <cell r="D910">
            <v>3</v>
          </cell>
          <cell r="E910" t="str">
            <v>02</v>
          </cell>
          <cell r="F910">
            <v>17</v>
          </cell>
          <cell r="G910" t="str">
            <v>Servicios de Difusión e Información</v>
          </cell>
        </row>
        <row r="911">
          <cell r="B911">
            <v>730218</v>
          </cell>
          <cell r="C911">
            <v>7</v>
          </cell>
          <cell r="D911">
            <v>3</v>
          </cell>
          <cell r="E911" t="str">
            <v>02</v>
          </cell>
          <cell r="F911">
            <v>18</v>
          </cell>
          <cell r="G911" t="str">
            <v>Servicios de Publicidad y Propaganda en Medios de Comunicación Masiva</v>
          </cell>
        </row>
        <row r="912">
          <cell r="B912">
            <v>730219</v>
          </cell>
          <cell r="C912">
            <v>7</v>
          </cell>
          <cell r="D912">
            <v>3</v>
          </cell>
          <cell r="E912" t="str">
            <v>02</v>
          </cell>
          <cell r="F912">
            <v>19</v>
          </cell>
          <cell r="G912" t="str">
            <v>Servicios de Publicidad y Propaganda Usando otros Medios</v>
          </cell>
        </row>
        <row r="913">
          <cell r="B913">
            <v>730220</v>
          </cell>
          <cell r="C913">
            <v>7</v>
          </cell>
          <cell r="D913">
            <v>3</v>
          </cell>
          <cell r="E913" t="str">
            <v>02</v>
          </cell>
          <cell r="F913">
            <v>20</v>
          </cell>
          <cell r="G913" t="str">
            <v>Servicios para Actividades Agropecuarias, Pesca y Caza</v>
          </cell>
        </row>
        <row r="914">
          <cell r="B914">
            <v>730221</v>
          </cell>
          <cell r="C914">
            <v>7</v>
          </cell>
          <cell r="D914">
            <v>3</v>
          </cell>
          <cell r="E914" t="str">
            <v>02</v>
          </cell>
          <cell r="F914">
            <v>21</v>
          </cell>
          <cell r="G914" t="str">
            <v>Servicios Personales Eventuales sin Relación de Dependencia</v>
          </cell>
        </row>
        <row r="915">
          <cell r="B915">
            <v>730222</v>
          </cell>
          <cell r="C915">
            <v>7</v>
          </cell>
          <cell r="D915">
            <v>3</v>
          </cell>
          <cell r="E915" t="str">
            <v>02</v>
          </cell>
          <cell r="F915">
            <v>22</v>
          </cell>
          <cell r="G915" t="str">
            <v>Servicios y Derechos en Producción y Programación de Radio y Televisión</v>
          </cell>
        </row>
        <row r="916">
          <cell r="B916">
            <v>730223</v>
          </cell>
          <cell r="C916">
            <v>7</v>
          </cell>
          <cell r="D916">
            <v>3</v>
          </cell>
          <cell r="E916" t="str">
            <v>02</v>
          </cell>
          <cell r="F916">
            <v>23</v>
          </cell>
          <cell r="G916" t="str">
            <v>Servicios de Cartografía</v>
          </cell>
        </row>
        <row r="917">
          <cell r="B917">
            <v>730224</v>
          </cell>
          <cell r="C917">
            <v>7</v>
          </cell>
          <cell r="D917">
            <v>3</v>
          </cell>
          <cell r="E917" t="str">
            <v>02</v>
          </cell>
          <cell r="F917">
            <v>24</v>
          </cell>
          <cell r="G917" t="str">
            <v>Servicio de Implementación de Bancos de Información</v>
          </cell>
        </row>
        <row r="918">
          <cell r="B918">
            <v>730225</v>
          </cell>
          <cell r="C918">
            <v>7</v>
          </cell>
          <cell r="D918">
            <v>3</v>
          </cell>
          <cell r="E918" t="str">
            <v>02</v>
          </cell>
          <cell r="F918">
            <v>25</v>
          </cell>
          <cell r="G918" t="str">
            <v>Servicio  de  Incineración  de  Documentos  Públicos;  Bienes  Defectuosos  y /o  Caducados;
Desechos de Laboratorio; y, Otros</v>
          </cell>
        </row>
        <row r="919">
          <cell r="B919">
            <v>730226</v>
          </cell>
          <cell r="C919">
            <v>7</v>
          </cell>
          <cell r="D919">
            <v>3</v>
          </cell>
          <cell r="E919" t="str">
            <v>02</v>
          </cell>
          <cell r="F919">
            <v>26</v>
          </cell>
          <cell r="G919" t="str">
            <v>Servicios Médicos Hospitalarios y Complementarios</v>
          </cell>
        </row>
        <row r="920">
          <cell r="B920">
            <v>730227</v>
          </cell>
          <cell r="C920">
            <v>7</v>
          </cell>
          <cell r="D920">
            <v>3</v>
          </cell>
          <cell r="E920" t="str">
            <v>02</v>
          </cell>
          <cell r="F920">
            <v>27</v>
          </cell>
          <cell r="G920" t="str">
            <v>Servicios de Repatriación de Cadáveres de Ecuatorianos Fallecidos en el Exterior</v>
          </cell>
        </row>
        <row r="921">
          <cell r="B921">
            <v>730228</v>
          </cell>
          <cell r="C921">
            <v>7</v>
          </cell>
          <cell r="D921">
            <v>3</v>
          </cell>
          <cell r="E921" t="str">
            <v>02</v>
          </cell>
          <cell r="F921">
            <v>28</v>
          </cell>
          <cell r="G921" t="str">
            <v>Servicios de Provisión de Dispositivos Electrónicos y Certificación para Registro de Firmas
Digitales</v>
          </cell>
        </row>
        <row r="922">
          <cell r="B922">
            <v>730229</v>
          </cell>
          <cell r="C922">
            <v>7</v>
          </cell>
          <cell r="D922">
            <v>3</v>
          </cell>
          <cell r="E922" t="str">
            <v>02</v>
          </cell>
          <cell r="F922">
            <v>29</v>
          </cell>
          <cell r="G922" t="str">
            <v>Servicios de Soporte al Usuario a través de Centros de Servicio y Operadores Telefónicos</v>
          </cell>
        </row>
        <row r="923">
          <cell r="B923">
            <v>730230</v>
          </cell>
          <cell r="C923">
            <v>7</v>
          </cell>
          <cell r="D923">
            <v>3</v>
          </cell>
          <cell r="E923" t="str">
            <v>02</v>
          </cell>
          <cell r="F923">
            <v>30</v>
          </cell>
          <cell r="G923" t="str">
            <v>Digitalización de Información y Datos Públicos</v>
          </cell>
        </row>
        <row r="924">
          <cell r="B924">
            <v>730231</v>
          </cell>
          <cell r="C924">
            <v>7</v>
          </cell>
          <cell r="D924">
            <v>3</v>
          </cell>
          <cell r="E924" t="str">
            <v>02</v>
          </cell>
          <cell r="F924">
            <v>31</v>
          </cell>
          <cell r="G924" t="str">
            <v>Servicios de Protección y Asistencia Técnica a Victimas, Testigos y Otros Participantes en
Procesos Penales</v>
          </cell>
        </row>
        <row r="925">
          <cell r="B925">
            <v>730232</v>
          </cell>
          <cell r="C925">
            <v>7</v>
          </cell>
          <cell r="D925">
            <v>3</v>
          </cell>
          <cell r="E925" t="str">
            <v>02</v>
          </cell>
          <cell r="F925">
            <v>32</v>
          </cell>
          <cell r="G925" t="str">
            <v>Barrido Predial para la Modernización del Sistema de Información Predial</v>
          </cell>
        </row>
        <row r="926">
          <cell r="B926">
            <v>730233</v>
          </cell>
          <cell r="C926">
            <v>7</v>
          </cell>
          <cell r="D926">
            <v>3</v>
          </cell>
          <cell r="E926" t="str">
            <v>02</v>
          </cell>
          <cell r="F926">
            <v>33</v>
          </cell>
          <cell r="G926" t="str">
            <v>Servicios en Actividades Mineras e Hidrocarburíferas</v>
          </cell>
        </row>
        <row r="927">
          <cell r="B927">
            <v>730234</v>
          </cell>
          <cell r="C927">
            <v>7</v>
          </cell>
          <cell r="D927">
            <v>3</v>
          </cell>
          <cell r="E927" t="str">
            <v>02</v>
          </cell>
          <cell r="F927">
            <v>34</v>
          </cell>
          <cell r="G927" t="str">
            <v>Comisiones por la Venta de Productos; Servicios Postales y Financieros</v>
          </cell>
        </row>
        <row r="928">
          <cell r="B928">
            <v>730235</v>
          </cell>
          <cell r="C928">
            <v>7</v>
          </cell>
          <cell r="D928">
            <v>3</v>
          </cell>
          <cell r="E928" t="str">
            <v>02</v>
          </cell>
          <cell r="F928">
            <v>35</v>
          </cell>
          <cell r="G928" t="str">
            <v>Servicio de Alimentación</v>
          </cell>
        </row>
        <row r="929">
          <cell r="B929">
            <v>730236</v>
          </cell>
          <cell r="C929">
            <v>7</v>
          </cell>
          <cell r="D929">
            <v>3</v>
          </cell>
          <cell r="E929" t="str">
            <v>02</v>
          </cell>
          <cell r="F929">
            <v>36</v>
          </cell>
          <cell r="G929" t="str">
            <v>Servicios en Plantaciones Forestales</v>
          </cell>
        </row>
        <row r="930">
          <cell r="B930">
            <v>730237</v>
          </cell>
          <cell r="C930">
            <v>7</v>
          </cell>
          <cell r="D930">
            <v>3</v>
          </cell>
          <cell r="E930" t="str">
            <v>02</v>
          </cell>
          <cell r="F930">
            <v>37</v>
          </cell>
          <cell r="G930" t="str">
            <v>Remediación, Restauración y Descontaminación de Cuerpos de Agua</v>
          </cell>
        </row>
        <row r="931">
          <cell r="B931">
            <v>730238</v>
          </cell>
          <cell r="C931">
            <v>7</v>
          </cell>
          <cell r="D931">
            <v>3</v>
          </cell>
          <cell r="E931" t="str">
            <v>02</v>
          </cell>
          <cell r="F931">
            <v>38</v>
          </cell>
          <cell r="G931" t="str">
            <v>Servicio de Administración de Patio de Contenedores</v>
          </cell>
        </row>
        <row r="932">
          <cell r="B932">
            <v>730239</v>
          </cell>
          <cell r="C932">
            <v>7</v>
          </cell>
          <cell r="D932">
            <v>3</v>
          </cell>
          <cell r="E932" t="str">
            <v>02</v>
          </cell>
          <cell r="F932">
            <v>39</v>
          </cell>
          <cell r="G932" t="str">
            <v>Membrecías</v>
          </cell>
        </row>
        <row r="933">
          <cell r="B933">
            <v>730241</v>
          </cell>
          <cell r="C933">
            <v>7</v>
          </cell>
          <cell r="D933">
            <v>3</v>
          </cell>
          <cell r="E933" t="str">
            <v>02</v>
          </cell>
          <cell r="F933">
            <v>41</v>
          </cell>
          <cell r="G933" t="str">
            <v>Servicios de Monitoreo de la Información en Televisión, Radio, Prensa, Medios On-Line y
Otros</v>
          </cell>
        </row>
        <row r="934">
          <cell r="B934">
            <v>730242</v>
          </cell>
          <cell r="C934">
            <v>7</v>
          </cell>
          <cell r="D934">
            <v>3</v>
          </cell>
          <cell r="E934" t="str">
            <v>02</v>
          </cell>
          <cell r="F934">
            <v>42</v>
          </cell>
          <cell r="G934" t="str">
            <v>Servicios   de   Almacenamiento,   Control,   Custodia   y   Dispensación   de   Medicamentos,
Materiales e Insumos Médicos y Otros</v>
          </cell>
        </row>
        <row r="935">
          <cell r="B935">
            <v>730243</v>
          </cell>
          <cell r="C935">
            <v>7</v>
          </cell>
          <cell r="D935">
            <v>3</v>
          </cell>
          <cell r="E935" t="str">
            <v>02</v>
          </cell>
          <cell r="F935">
            <v>43</v>
          </cell>
          <cell r="G935" t="str">
            <v>Garantía Extendida de Bienes</v>
          </cell>
        </row>
        <row r="936">
          <cell r="B936">
            <v>730244</v>
          </cell>
          <cell r="C936">
            <v>7</v>
          </cell>
          <cell r="D936">
            <v>3</v>
          </cell>
          <cell r="E936" t="str">
            <v>02</v>
          </cell>
          <cell r="F936">
            <v>44</v>
          </cell>
          <cell r="G936" t="str">
            <v>Servicio de Confección de Menaje de Hogar y/o Prendas de Protección</v>
          </cell>
        </row>
        <row r="937">
          <cell r="B937">
            <v>730245</v>
          </cell>
          <cell r="C937">
            <v>7</v>
          </cell>
          <cell r="D937">
            <v>3</v>
          </cell>
          <cell r="E937" t="str">
            <v>02</v>
          </cell>
          <cell r="F937">
            <v>45</v>
          </cell>
          <cell r="G937" t="str">
            <v>Servicios relacionados a la exhumación e inhumación de cadáveres</v>
          </cell>
        </row>
        <row r="938">
          <cell r="B938">
            <v>730248</v>
          </cell>
          <cell r="C938">
            <v>7</v>
          </cell>
          <cell r="D938">
            <v>3</v>
          </cell>
          <cell r="E938" t="str">
            <v>02</v>
          </cell>
          <cell r="F938">
            <v>48</v>
          </cell>
          <cell r="G938" t="str">
            <v>Eventos Oficiales</v>
          </cell>
        </row>
        <row r="939">
          <cell r="B939">
            <v>730249</v>
          </cell>
          <cell r="C939">
            <v>7</v>
          </cell>
          <cell r="D939">
            <v>3</v>
          </cell>
          <cell r="E939" t="str">
            <v>02</v>
          </cell>
          <cell r="F939">
            <v>49</v>
          </cell>
          <cell r="G939" t="str">
            <v>Eventos Públicos Promocionales</v>
          </cell>
        </row>
        <row r="940">
          <cell r="B940">
            <v>730299</v>
          </cell>
          <cell r="C940">
            <v>7</v>
          </cell>
          <cell r="D940">
            <v>3</v>
          </cell>
          <cell r="E940" t="str">
            <v>02</v>
          </cell>
          <cell r="F940">
            <v>99</v>
          </cell>
          <cell r="G940" t="str">
            <v>Otros Servicios</v>
          </cell>
        </row>
        <row r="941">
          <cell r="B941">
            <v>7303</v>
          </cell>
          <cell r="C941">
            <v>7</v>
          </cell>
          <cell r="D941">
            <v>3</v>
          </cell>
          <cell r="E941" t="str">
            <v>03</v>
          </cell>
          <cell r="F941">
            <v>0</v>
          </cell>
          <cell r="G941" t="str">
            <v>Traslados, Instalaciones, Viáticos y Subsistencias</v>
          </cell>
        </row>
        <row r="942">
          <cell r="B942">
            <v>730301</v>
          </cell>
          <cell r="C942">
            <v>7</v>
          </cell>
          <cell r="D942">
            <v>3</v>
          </cell>
          <cell r="E942" t="str">
            <v>03</v>
          </cell>
          <cell r="F942" t="str">
            <v>01</v>
          </cell>
          <cell r="G942" t="str">
            <v>Pasajes al Interior</v>
          </cell>
        </row>
        <row r="943">
          <cell r="B943">
            <v>730302</v>
          </cell>
          <cell r="C943">
            <v>7</v>
          </cell>
          <cell r="D943">
            <v>3</v>
          </cell>
          <cell r="E943" t="str">
            <v>03</v>
          </cell>
          <cell r="F943" t="str">
            <v>02</v>
          </cell>
          <cell r="G943" t="str">
            <v>Pasajes al Exterior</v>
          </cell>
        </row>
        <row r="944">
          <cell r="B944">
            <v>730303</v>
          </cell>
          <cell r="C944">
            <v>7</v>
          </cell>
          <cell r="D944">
            <v>3</v>
          </cell>
          <cell r="E944" t="str">
            <v>03</v>
          </cell>
          <cell r="F944" t="str">
            <v>03</v>
          </cell>
          <cell r="G944" t="str">
            <v>Viáticos y Subsistencias en el Interior</v>
          </cell>
        </row>
        <row r="945">
          <cell r="B945">
            <v>730304</v>
          </cell>
          <cell r="C945">
            <v>7</v>
          </cell>
          <cell r="D945">
            <v>3</v>
          </cell>
          <cell r="E945" t="str">
            <v>03</v>
          </cell>
          <cell r="F945" t="str">
            <v>04</v>
          </cell>
          <cell r="G945" t="str">
            <v>Viáticos y Subsistencias en el Exterior</v>
          </cell>
        </row>
        <row r="946">
          <cell r="B946">
            <v>730305</v>
          </cell>
          <cell r="C946">
            <v>7</v>
          </cell>
          <cell r="D946">
            <v>3</v>
          </cell>
          <cell r="E946" t="str">
            <v>03</v>
          </cell>
          <cell r="F946" t="str">
            <v>05</v>
          </cell>
          <cell r="G946" t="str">
            <v>Mudanzas e Instalaciones</v>
          </cell>
        </row>
        <row r="947">
          <cell r="B947">
            <v>730306</v>
          </cell>
          <cell r="C947">
            <v>7</v>
          </cell>
          <cell r="D947">
            <v>3</v>
          </cell>
          <cell r="E947" t="str">
            <v>03</v>
          </cell>
          <cell r="F947" t="str">
            <v>06</v>
          </cell>
          <cell r="G947" t="str">
            <v>Viático por Gastos de Residencia</v>
          </cell>
        </row>
        <row r="948">
          <cell r="B948">
            <v>730307</v>
          </cell>
          <cell r="C948">
            <v>7</v>
          </cell>
          <cell r="D948">
            <v>3</v>
          </cell>
          <cell r="E948" t="str">
            <v>03</v>
          </cell>
          <cell r="F948" t="str">
            <v>07</v>
          </cell>
          <cell r="G948" t="str">
            <v>Gastos para la Atención a Delegados Extranjeros y Nacionales. Deportistas, Entrenadores y Cuerpo Técnico que Representen al País</v>
          </cell>
        </row>
        <row r="949">
          <cell r="B949">
            <v>730308</v>
          </cell>
          <cell r="C949">
            <v>7</v>
          </cell>
          <cell r="D949">
            <v>3</v>
          </cell>
          <cell r="E949" t="str">
            <v>03</v>
          </cell>
          <cell r="F949" t="str">
            <v>08</v>
          </cell>
          <cell r="G949" t="str">
            <v>Recargos por los cambios en la utilización de pasajes al interior y al exterior emitidos por
las empresas</v>
          </cell>
        </row>
        <row r="950">
          <cell r="B950">
            <v>7304</v>
          </cell>
          <cell r="C950">
            <v>7</v>
          </cell>
          <cell r="D950">
            <v>3</v>
          </cell>
          <cell r="E950" t="str">
            <v>04</v>
          </cell>
          <cell r="F950">
            <v>0</v>
          </cell>
          <cell r="G950" t="str">
            <v>Instalaciones, Mantenimientos y Reparaciones</v>
          </cell>
        </row>
        <row r="951">
          <cell r="B951">
            <v>730401</v>
          </cell>
          <cell r="C951">
            <v>7</v>
          </cell>
          <cell r="D951">
            <v>3</v>
          </cell>
          <cell r="E951" t="str">
            <v>04</v>
          </cell>
          <cell r="F951" t="str">
            <v>01</v>
          </cell>
          <cell r="G951" t="str">
            <v>Terrenos (Mantenimiento)</v>
          </cell>
        </row>
        <row r="952">
          <cell r="B952">
            <v>730402</v>
          </cell>
          <cell r="C952">
            <v>7</v>
          </cell>
          <cell r="D952">
            <v>3</v>
          </cell>
          <cell r="E952" t="str">
            <v>04</v>
          </cell>
          <cell r="F952" t="str">
            <v>02</v>
          </cell>
          <cell r="G952" t="str">
            <v>Edificios,  Locales,  Residencias  y  Cableado  Estructurado  (Mantenimiento,  Reparación  e
Instalación)</v>
          </cell>
        </row>
        <row r="953">
          <cell r="B953">
            <v>730403</v>
          </cell>
          <cell r="C953">
            <v>7</v>
          </cell>
          <cell r="D953">
            <v>3</v>
          </cell>
          <cell r="E953" t="str">
            <v>04</v>
          </cell>
          <cell r="F953" t="str">
            <v>03</v>
          </cell>
          <cell r="G953" t="str">
            <v>Mobiliarios (Instalación, Mantenimiento y Reparación)</v>
          </cell>
        </row>
        <row r="954">
          <cell r="B954">
            <v>730404</v>
          </cell>
          <cell r="C954">
            <v>7</v>
          </cell>
          <cell r="D954">
            <v>3</v>
          </cell>
          <cell r="E954" t="str">
            <v>04</v>
          </cell>
          <cell r="F954" t="str">
            <v>04</v>
          </cell>
          <cell r="G954" t="str">
            <v>Maquinarias y Equipos (Instalación, Mantenimiento y Reparación)</v>
          </cell>
        </row>
        <row r="955">
          <cell r="B955">
            <v>730405</v>
          </cell>
          <cell r="C955">
            <v>7</v>
          </cell>
          <cell r="D955">
            <v>3</v>
          </cell>
          <cell r="E955" t="str">
            <v>04</v>
          </cell>
          <cell r="F955" t="str">
            <v>05</v>
          </cell>
          <cell r="G955" t="str">
            <v>Vehículos (Mantenimiento y Reparación)</v>
          </cell>
        </row>
        <row r="956">
          <cell r="B956">
            <v>730406</v>
          </cell>
          <cell r="C956">
            <v>7</v>
          </cell>
          <cell r="D956">
            <v>3</v>
          </cell>
          <cell r="E956" t="str">
            <v>04</v>
          </cell>
          <cell r="F956" t="str">
            <v>06</v>
          </cell>
          <cell r="G956" t="str">
            <v>Herramientas (Mantenimiento y Reparación)</v>
          </cell>
        </row>
        <row r="957">
          <cell r="B957">
            <v>730415</v>
          </cell>
          <cell r="C957">
            <v>7</v>
          </cell>
          <cell r="D957">
            <v>3</v>
          </cell>
          <cell r="E957" t="str">
            <v>04</v>
          </cell>
          <cell r="F957">
            <v>15</v>
          </cell>
          <cell r="G957" t="str">
            <v>Bienes Biológicos</v>
          </cell>
        </row>
        <row r="958">
          <cell r="B958">
            <v>730417</v>
          </cell>
          <cell r="C958">
            <v>7</v>
          </cell>
          <cell r="D958">
            <v>3</v>
          </cell>
          <cell r="E958" t="str">
            <v>04</v>
          </cell>
          <cell r="F958">
            <v>17</v>
          </cell>
          <cell r="G958" t="str">
            <v>Infraestructura</v>
          </cell>
        </row>
        <row r="959">
          <cell r="B959">
            <v>730418</v>
          </cell>
          <cell r="C959">
            <v>7</v>
          </cell>
          <cell r="D959">
            <v>3</v>
          </cell>
          <cell r="E959" t="str">
            <v>04</v>
          </cell>
          <cell r="F959">
            <v>18</v>
          </cell>
          <cell r="G959" t="str">
            <v>Mantenimiento de Áreas Verdes y Arreglo de Vías Internas</v>
          </cell>
        </row>
        <row r="960">
          <cell r="B960">
            <v>730419</v>
          </cell>
          <cell r="C960">
            <v>7</v>
          </cell>
          <cell r="D960">
            <v>3</v>
          </cell>
          <cell r="E960" t="str">
            <v>04</v>
          </cell>
          <cell r="F960">
            <v>19</v>
          </cell>
          <cell r="G960" t="str">
            <v>Instalación, Mantenimiento y Reparación de Bienes Deportivos</v>
          </cell>
        </row>
        <row r="961">
          <cell r="B961">
            <v>730420</v>
          </cell>
          <cell r="C961">
            <v>7</v>
          </cell>
          <cell r="D961">
            <v>3</v>
          </cell>
          <cell r="E961" t="str">
            <v>04</v>
          </cell>
          <cell r="F961">
            <v>20</v>
          </cell>
          <cell r="G961" t="str">
            <v>Instalación, Mantenimiento y Reparación de Edificios, Locales y Residencias de propiedad
de las Entidades Públicas</v>
          </cell>
        </row>
        <row r="962">
          <cell r="B962">
            <v>730421</v>
          </cell>
          <cell r="C962">
            <v>7</v>
          </cell>
          <cell r="D962">
            <v>3</v>
          </cell>
          <cell r="E962" t="str">
            <v>04</v>
          </cell>
          <cell r="F962">
            <v>21</v>
          </cell>
          <cell r="G962" t="str">
            <v>Instalación, Mantenimiento y Reparación de Edificios, Locales y Residencias Arrendados a
Personas Naturales, Jurídicas o  Entidades Privadas</v>
          </cell>
        </row>
        <row r="963">
          <cell r="B963">
            <v>730422</v>
          </cell>
          <cell r="C963">
            <v>7</v>
          </cell>
          <cell r="D963">
            <v>3</v>
          </cell>
          <cell r="E963" t="str">
            <v>04</v>
          </cell>
          <cell r="F963">
            <v>22</v>
          </cell>
          <cell r="G963" t="str">
            <v>Vehículos Terrestres (Mantenimiento y Reparaciones)</v>
          </cell>
        </row>
        <row r="964">
          <cell r="B964">
            <v>730423</v>
          </cell>
          <cell r="C964">
            <v>7</v>
          </cell>
          <cell r="D964">
            <v>3</v>
          </cell>
          <cell r="E964" t="str">
            <v>04</v>
          </cell>
          <cell r="F964">
            <v>23</v>
          </cell>
          <cell r="G964" t="str">
            <v>Vehículos Marinos (Mantenimiento y Reparaciones)</v>
          </cell>
        </row>
        <row r="965">
          <cell r="B965">
            <v>730424</v>
          </cell>
          <cell r="C965">
            <v>7</v>
          </cell>
          <cell r="D965">
            <v>3</v>
          </cell>
          <cell r="E965" t="str">
            <v>04</v>
          </cell>
          <cell r="F965">
            <v>24</v>
          </cell>
          <cell r="G965" t="str">
            <v>Vehículos Aéreos (Mantenimiento y Reparaciones)</v>
          </cell>
        </row>
        <row r="966">
          <cell r="B966">
            <v>730425</v>
          </cell>
          <cell r="C966">
            <v>7</v>
          </cell>
          <cell r="D966">
            <v>3</v>
          </cell>
          <cell r="E966" t="str">
            <v>04</v>
          </cell>
          <cell r="F966">
            <v>25</v>
          </cell>
          <cell r="G966" t="str">
            <v>Instalación,  Readecuación,  Montaje  de  Exposiciones,  Mantenimiento  y  Reparación  de
Espacios y Bienes Culturales</v>
          </cell>
        </row>
        <row r="967">
          <cell r="B967">
            <v>730499</v>
          </cell>
          <cell r="C967">
            <v>7</v>
          </cell>
          <cell r="D967">
            <v>3</v>
          </cell>
          <cell r="E967" t="str">
            <v>04</v>
          </cell>
          <cell r="F967">
            <v>99</v>
          </cell>
          <cell r="G967" t="str">
            <v>Otras Instalaciones, Mantenimientos y Reparaciones</v>
          </cell>
        </row>
        <row r="968">
          <cell r="B968">
            <v>7305</v>
          </cell>
          <cell r="C968">
            <v>7</v>
          </cell>
          <cell r="D968">
            <v>3</v>
          </cell>
          <cell r="E968" t="str">
            <v>05</v>
          </cell>
          <cell r="F968">
            <v>0</v>
          </cell>
          <cell r="G968" t="str">
            <v>Arrendamiento de Bienes</v>
          </cell>
        </row>
        <row r="969">
          <cell r="B969">
            <v>730501</v>
          </cell>
          <cell r="C969">
            <v>7</v>
          </cell>
          <cell r="D969">
            <v>3</v>
          </cell>
          <cell r="E969" t="str">
            <v>05</v>
          </cell>
          <cell r="F969" t="str">
            <v>01</v>
          </cell>
          <cell r="G969" t="str">
            <v>Terrenos (Arrendamiento)</v>
          </cell>
        </row>
        <row r="970">
          <cell r="B970">
            <v>730502</v>
          </cell>
          <cell r="C970">
            <v>7</v>
          </cell>
          <cell r="D970">
            <v>3</v>
          </cell>
          <cell r="E970" t="str">
            <v>05</v>
          </cell>
          <cell r="F970" t="str">
            <v>02</v>
          </cell>
          <cell r="G970" t="str">
            <v>Edificios,    Locales,    Residencias,    Parqueaderos,    Casilleros    Judiciales    y   Bancarios
(Arrendamiento)</v>
          </cell>
        </row>
        <row r="971">
          <cell r="B971">
            <v>730503</v>
          </cell>
          <cell r="C971">
            <v>7</v>
          </cell>
          <cell r="D971">
            <v>3</v>
          </cell>
          <cell r="E971" t="str">
            <v>05</v>
          </cell>
          <cell r="F971" t="str">
            <v>03</v>
          </cell>
          <cell r="G971" t="str">
            <v>Mobiliario (Arrendamiento)</v>
          </cell>
        </row>
        <row r="972">
          <cell r="B972">
            <v>730504</v>
          </cell>
          <cell r="C972">
            <v>7</v>
          </cell>
          <cell r="D972">
            <v>3</v>
          </cell>
          <cell r="E972" t="str">
            <v>05</v>
          </cell>
          <cell r="F972" t="str">
            <v>04</v>
          </cell>
          <cell r="G972" t="str">
            <v>Maquinarias y Equipos (Arrendamiento)</v>
          </cell>
        </row>
        <row r="973">
          <cell r="B973">
            <v>730505</v>
          </cell>
          <cell r="C973">
            <v>7</v>
          </cell>
          <cell r="D973">
            <v>3</v>
          </cell>
          <cell r="E973" t="str">
            <v>05</v>
          </cell>
          <cell r="F973" t="str">
            <v>05</v>
          </cell>
          <cell r="G973" t="str">
            <v>Vehículos (Arrendamiento)</v>
          </cell>
        </row>
        <row r="974">
          <cell r="B974">
            <v>730506</v>
          </cell>
          <cell r="C974">
            <v>7</v>
          </cell>
          <cell r="D974">
            <v>3</v>
          </cell>
          <cell r="E974" t="str">
            <v>05</v>
          </cell>
          <cell r="F974" t="str">
            <v>06</v>
          </cell>
          <cell r="G974" t="str">
            <v>Herramientas (Arrendamiento)</v>
          </cell>
        </row>
        <row r="975">
          <cell r="B975">
            <v>730515</v>
          </cell>
          <cell r="C975">
            <v>7</v>
          </cell>
          <cell r="D975">
            <v>3</v>
          </cell>
          <cell r="E975" t="str">
            <v>05</v>
          </cell>
          <cell r="F975">
            <v>15</v>
          </cell>
          <cell r="G975" t="str">
            <v>Bienes Biológicos (Alquiler)</v>
          </cell>
        </row>
        <row r="976">
          <cell r="B976">
            <v>730517</v>
          </cell>
          <cell r="C976">
            <v>7</v>
          </cell>
          <cell r="D976">
            <v>3</v>
          </cell>
          <cell r="E976" t="str">
            <v>05</v>
          </cell>
          <cell r="F976">
            <v>17</v>
          </cell>
          <cell r="G976" t="str">
            <v>Vehículos Terrestres (Arrendamiento)</v>
          </cell>
        </row>
        <row r="977">
          <cell r="B977">
            <v>730518</v>
          </cell>
          <cell r="C977">
            <v>7</v>
          </cell>
          <cell r="D977">
            <v>3</v>
          </cell>
          <cell r="E977" t="str">
            <v>05</v>
          </cell>
          <cell r="F977">
            <v>18</v>
          </cell>
          <cell r="G977" t="str">
            <v>Vehículos Marinos (Arrendamiento)</v>
          </cell>
        </row>
        <row r="978">
          <cell r="B978">
            <v>730519</v>
          </cell>
          <cell r="C978">
            <v>7</v>
          </cell>
          <cell r="D978">
            <v>3</v>
          </cell>
          <cell r="E978" t="str">
            <v>05</v>
          </cell>
          <cell r="F978">
            <v>19</v>
          </cell>
          <cell r="G978" t="str">
            <v>Vehículos Aéreos (Arrendamiento)</v>
          </cell>
        </row>
        <row r="979">
          <cell r="B979">
            <v>730599</v>
          </cell>
          <cell r="C979">
            <v>7</v>
          </cell>
          <cell r="D979">
            <v>3</v>
          </cell>
          <cell r="E979" t="str">
            <v>05</v>
          </cell>
          <cell r="F979">
            <v>99</v>
          </cell>
          <cell r="G979" t="str">
            <v>Otros Arrendamientos</v>
          </cell>
        </row>
        <row r="980">
          <cell r="B980">
            <v>7306</v>
          </cell>
          <cell r="C980">
            <v>7</v>
          </cell>
          <cell r="D980">
            <v>3</v>
          </cell>
          <cell r="E980" t="str">
            <v>06</v>
          </cell>
          <cell r="F980">
            <v>0</v>
          </cell>
          <cell r="G980" t="str">
            <v>Contrataciones de Estudios, Investigaciones y Servicios Técnicos Especializados</v>
          </cell>
        </row>
        <row r="981">
          <cell r="B981">
            <v>730601</v>
          </cell>
          <cell r="C981">
            <v>7</v>
          </cell>
          <cell r="D981">
            <v>3</v>
          </cell>
          <cell r="E981" t="str">
            <v>06</v>
          </cell>
          <cell r="F981" t="str">
            <v>01</v>
          </cell>
          <cell r="G981" t="str">
            <v>Consultoría, Asesoría e Investigación Especializada</v>
          </cell>
        </row>
        <row r="982">
          <cell r="B982">
            <v>730602</v>
          </cell>
          <cell r="C982">
            <v>7</v>
          </cell>
          <cell r="D982">
            <v>3</v>
          </cell>
          <cell r="E982" t="str">
            <v>06</v>
          </cell>
          <cell r="F982" t="str">
            <v>02</v>
          </cell>
          <cell r="G982" t="str">
            <v>Servicio de Auditoría</v>
          </cell>
        </row>
        <row r="983">
          <cell r="B983">
            <v>730603</v>
          </cell>
          <cell r="C983">
            <v>7</v>
          </cell>
          <cell r="D983">
            <v>3</v>
          </cell>
          <cell r="E983" t="str">
            <v>06</v>
          </cell>
          <cell r="F983" t="str">
            <v>03</v>
          </cell>
          <cell r="G983" t="str">
            <v>Servicio de Capacitación</v>
          </cell>
        </row>
        <row r="984">
          <cell r="B984">
            <v>730604</v>
          </cell>
          <cell r="C984">
            <v>7</v>
          </cell>
          <cell r="D984">
            <v>3</v>
          </cell>
          <cell r="E984" t="str">
            <v>06</v>
          </cell>
          <cell r="F984" t="str">
            <v>04</v>
          </cell>
          <cell r="G984" t="str">
            <v>Fiscalización e Inspecciones Técnicas</v>
          </cell>
        </row>
        <row r="985">
          <cell r="B985">
            <v>730605</v>
          </cell>
          <cell r="C985">
            <v>7</v>
          </cell>
          <cell r="D985">
            <v>3</v>
          </cell>
          <cell r="E985" t="str">
            <v>06</v>
          </cell>
          <cell r="F985" t="str">
            <v>05</v>
          </cell>
          <cell r="G985" t="str">
            <v>Estudio y Diseño de Proyectos</v>
          </cell>
        </row>
        <row r="986">
          <cell r="B986">
            <v>730606</v>
          </cell>
          <cell r="C986">
            <v>7</v>
          </cell>
          <cell r="D986">
            <v>3</v>
          </cell>
          <cell r="E986" t="str">
            <v>06</v>
          </cell>
          <cell r="F986" t="str">
            <v>06</v>
          </cell>
          <cell r="G986" t="str">
            <v>Honorarios por Contratos Civiles de Servicios</v>
          </cell>
        </row>
        <row r="987">
          <cell r="B987">
            <v>730607</v>
          </cell>
          <cell r="C987">
            <v>7</v>
          </cell>
          <cell r="D987">
            <v>3</v>
          </cell>
          <cell r="E987" t="str">
            <v>06</v>
          </cell>
          <cell r="F987" t="str">
            <v>07</v>
          </cell>
          <cell r="G987" t="str">
            <v>Servicios Técnicos Especializados</v>
          </cell>
        </row>
        <row r="988">
          <cell r="B988">
            <v>730608</v>
          </cell>
          <cell r="C988">
            <v>7</v>
          </cell>
          <cell r="D988">
            <v>3</v>
          </cell>
          <cell r="E988" t="str">
            <v>06</v>
          </cell>
          <cell r="F988" t="str">
            <v>08</v>
          </cell>
          <cell r="G988" t="str">
            <v>Registro, Inscripción y Otros Gastos previos a la aceptación para una Capacitación en el
Exterior</v>
          </cell>
        </row>
        <row r="989">
          <cell r="B989">
            <v>730609</v>
          </cell>
          <cell r="C989">
            <v>7</v>
          </cell>
          <cell r="D989">
            <v>3</v>
          </cell>
          <cell r="E989" t="str">
            <v>06</v>
          </cell>
          <cell r="F989" t="str">
            <v>09</v>
          </cell>
          <cell r="G989" t="str">
            <v>Investigaciones Profesionales y Análisis de Laboratorio</v>
          </cell>
        </row>
        <row r="990">
          <cell r="B990">
            <v>730610</v>
          </cell>
          <cell r="C990">
            <v>7</v>
          </cell>
          <cell r="D990">
            <v>3</v>
          </cell>
          <cell r="E990" t="str">
            <v>06</v>
          </cell>
          <cell r="F990">
            <v>10</v>
          </cell>
          <cell r="G990" t="str">
            <v>Servicios de Cartografía</v>
          </cell>
        </row>
        <row r="991">
          <cell r="B991">
            <v>730612</v>
          </cell>
          <cell r="C991">
            <v>7</v>
          </cell>
          <cell r="D991">
            <v>3</v>
          </cell>
          <cell r="E991" t="str">
            <v>06</v>
          </cell>
          <cell r="F991">
            <v>12</v>
          </cell>
          <cell r="G991" t="str">
            <v>Capacitación a Servidores Públicos</v>
          </cell>
        </row>
        <row r="992">
          <cell r="B992">
            <v>730613</v>
          </cell>
          <cell r="C992">
            <v>7</v>
          </cell>
          <cell r="D992">
            <v>3</v>
          </cell>
          <cell r="E992" t="str">
            <v>06</v>
          </cell>
          <cell r="F992">
            <v>13</v>
          </cell>
          <cell r="G992" t="str">
            <v>Capacitación para la Ciudadanía en General</v>
          </cell>
        </row>
        <row r="993">
          <cell r="B993">
            <v>7307</v>
          </cell>
          <cell r="C993">
            <v>7</v>
          </cell>
          <cell r="D993">
            <v>3</v>
          </cell>
          <cell r="E993" t="str">
            <v>07</v>
          </cell>
          <cell r="F993">
            <v>0</v>
          </cell>
          <cell r="G993" t="str">
            <v>Gastos en Informática</v>
          </cell>
        </row>
        <row r="994">
          <cell r="B994">
            <v>730701</v>
          </cell>
          <cell r="C994">
            <v>7</v>
          </cell>
          <cell r="D994">
            <v>3</v>
          </cell>
          <cell r="E994" t="str">
            <v>07</v>
          </cell>
          <cell r="F994" t="str">
            <v>01</v>
          </cell>
          <cell r="G994" t="str">
            <v>Desarrollo, Actualización, Asistencia Técnica y Soporte de Sistemas Informáticos</v>
          </cell>
        </row>
        <row r="995">
          <cell r="B995">
            <v>730702</v>
          </cell>
          <cell r="C995">
            <v>7</v>
          </cell>
          <cell r="D995">
            <v>3</v>
          </cell>
          <cell r="E995" t="str">
            <v>07</v>
          </cell>
          <cell r="F995" t="str">
            <v>02</v>
          </cell>
          <cell r="G995" t="str">
            <v>Arrendamiento y Licencias de Uso de Paquetes Informáticos</v>
          </cell>
        </row>
        <row r="996">
          <cell r="B996">
            <v>730703</v>
          </cell>
          <cell r="C996">
            <v>7</v>
          </cell>
          <cell r="D996">
            <v>3</v>
          </cell>
          <cell r="E996" t="str">
            <v>07</v>
          </cell>
          <cell r="F996" t="str">
            <v>03</v>
          </cell>
          <cell r="G996" t="str">
            <v>Arrendamiento de Equipos Informáticos</v>
          </cell>
        </row>
        <row r="997">
          <cell r="B997">
            <v>730704</v>
          </cell>
          <cell r="C997">
            <v>7</v>
          </cell>
          <cell r="D997">
            <v>3</v>
          </cell>
          <cell r="E997" t="str">
            <v>07</v>
          </cell>
          <cell r="F997" t="str">
            <v>04</v>
          </cell>
          <cell r="G997" t="str">
            <v>Mantenimiento y Reparación de Equipos y Sistemas Informáticos</v>
          </cell>
        </row>
        <row r="998">
          <cell r="B998">
            <v>7308</v>
          </cell>
          <cell r="C998">
            <v>7</v>
          </cell>
          <cell r="D998">
            <v>3</v>
          </cell>
          <cell r="E998" t="str">
            <v>08</v>
          </cell>
          <cell r="F998">
            <v>0</v>
          </cell>
          <cell r="G998" t="str">
            <v>Bienes de Uso y Consumo de Inversión</v>
          </cell>
        </row>
        <row r="999">
          <cell r="B999">
            <v>730801</v>
          </cell>
          <cell r="C999">
            <v>7</v>
          </cell>
          <cell r="D999">
            <v>3</v>
          </cell>
          <cell r="E999" t="str">
            <v>08</v>
          </cell>
          <cell r="F999" t="str">
            <v>01</v>
          </cell>
          <cell r="G999" t="str">
            <v>Alimentos y Bebidas</v>
          </cell>
        </row>
        <row r="1000">
          <cell r="B1000">
            <v>730802</v>
          </cell>
          <cell r="C1000">
            <v>7</v>
          </cell>
          <cell r="D1000">
            <v>3</v>
          </cell>
          <cell r="E1000" t="str">
            <v>08</v>
          </cell>
          <cell r="F1000" t="str">
            <v>02</v>
          </cell>
          <cell r="G1000" t="str">
            <v>Vestuario, Lencería, Prendas de Protección, carpas y otros</v>
          </cell>
        </row>
        <row r="1001">
          <cell r="B1001">
            <v>730803</v>
          </cell>
          <cell r="C1001">
            <v>7</v>
          </cell>
          <cell r="D1001">
            <v>3</v>
          </cell>
          <cell r="E1001" t="str">
            <v>08</v>
          </cell>
          <cell r="F1001" t="str">
            <v>03</v>
          </cell>
          <cell r="G1001" t="str">
            <v>Combustibles y Lubricantes</v>
          </cell>
        </row>
        <row r="1002">
          <cell r="B1002">
            <v>730804</v>
          </cell>
          <cell r="C1002">
            <v>7</v>
          </cell>
          <cell r="D1002">
            <v>3</v>
          </cell>
          <cell r="E1002" t="str">
            <v>08</v>
          </cell>
          <cell r="F1002" t="str">
            <v>04</v>
          </cell>
          <cell r="G1002" t="str">
            <v>Materiales de Oficina</v>
          </cell>
        </row>
        <row r="1003">
          <cell r="B1003">
            <v>730805</v>
          </cell>
          <cell r="C1003">
            <v>7</v>
          </cell>
          <cell r="D1003">
            <v>3</v>
          </cell>
          <cell r="E1003" t="str">
            <v>08</v>
          </cell>
          <cell r="F1003" t="str">
            <v>05</v>
          </cell>
          <cell r="G1003" t="str">
            <v>Materiales de Aseo</v>
          </cell>
        </row>
        <row r="1004">
          <cell r="B1004">
            <v>730806</v>
          </cell>
          <cell r="C1004">
            <v>7</v>
          </cell>
          <cell r="D1004">
            <v>3</v>
          </cell>
          <cell r="E1004" t="str">
            <v>08</v>
          </cell>
          <cell r="F1004" t="str">
            <v>06</v>
          </cell>
          <cell r="G1004" t="str">
            <v>Herramientas y Equipos Menores</v>
          </cell>
        </row>
        <row r="1005">
          <cell r="B1005">
            <v>730807</v>
          </cell>
          <cell r="C1005">
            <v>7</v>
          </cell>
          <cell r="D1005">
            <v>3</v>
          </cell>
          <cell r="E1005" t="str">
            <v>08</v>
          </cell>
          <cell r="F1005" t="str">
            <v>07</v>
          </cell>
          <cell r="G1005" t="str">
            <v>Materiales de Impresión, Fotografía, Reproducción y Publicaciones</v>
          </cell>
        </row>
        <row r="1006">
          <cell r="B1006">
            <v>730808</v>
          </cell>
          <cell r="C1006">
            <v>7</v>
          </cell>
          <cell r="D1006">
            <v>3</v>
          </cell>
          <cell r="E1006" t="str">
            <v>08</v>
          </cell>
          <cell r="F1006" t="str">
            <v>08</v>
          </cell>
          <cell r="G1006" t="str">
            <v>Instrumental Médico Quirúrgico</v>
          </cell>
        </row>
        <row r="1007">
          <cell r="B1007">
            <v>730809</v>
          </cell>
          <cell r="C1007">
            <v>7</v>
          </cell>
          <cell r="D1007">
            <v>3</v>
          </cell>
          <cell r="E1007" t="str">
            <v>08</v>
          </cell>
          <cell r="F1007" t="str">
            <v>09</v>
          </cell>
          <cell r="G1007" t="str">
            <v>Medicamentos</v>
          </cell>
        </row>
        <row r="1008">
          <cell r="B1008">
            <v>730810</v>
          </cell>
          <cell r="C1008">
            <v>7</v>
          </cell>
          <cell r="D1008">
            <v>3</v>
          </cell>
          <cell r="E1008" t="str">
            <v>08</v>
          </cell>
          <cell r="F1008">
            <v>10</v>
          </cell>
          <cell r="G1008" t="str">
            <v>Dispositivos Médicos para Laboratorio Clínico y Patología</v>
          </cell>
        </row>
        <row r="1009">
          <cell r="B1009">
            <v>730811</v>
          </cell>
          <cell r="C1009">
            <v>7</v>
          </cell>
          <cell r="D1009">
            <v>3</v>
          </cell>
          <cell r="E1009" t="str">
            <v>08</v>
          </cell>
          <cell r="F1009">
            <v>11</v>
          </cell>
          <cell r="G1009" t="str">
            <v>Insumos,  Bienes,  Materiales  y  Suministros  para  la  Construcción,  Electricidad,  Plomería,
Carpintería, Señalización Vial, Navegación y Contra Incendios</v>
          </cell>
        </row>
        <row r="1010">
          <cell r="B1010">
            <v>730812</v>
          </cell>
          <cell r="C1010">
            <v>7</v>
          </cell>
          <cell r="D1010">
            <v>3</v>
          </cell>
          <cell r="E1010" t="str">
            <v>08</v>
          </cell>
          <cell r="F1010">
            <v>12</v>
          </cell>
          <cell r="G1010" t="str">
            <v>Materiales Didácticos</v>
          </cell>
        </row>
        <row r="1011">
          <cell r="B1011">
            <v>730813</v>
          </cell>
          <cell r="C1011">
            <v>7</v>
          </cell>
          <cell r="D1011">
            <v>3</v>
          </cell>
          <cell r="E1011" t="str">
            <v>08</v>
          </cell>
          <cell r="F1011">
            <v>13</v>
          </cell>
          <cell r="G1011" t="str">
            <v>Repuestos y Accesorios</v>
          </cell>
        </row>
        <row r="1012">
          <cell r="B1012">
            <v>730814</v>
          </cell>
          <cell r="C1012">
            <v>7</v>
          </cell>
          <cell r="D1012">
            <v>3</v>
          </cell>
          <cell r="E1012" t="str">
            <v>08</v>
          </cell>
          <cell r="F1012">
            <v>14</v>
          </cell>
          <cell r="G1012" t="str">
            <v>Suministros para Actividades Agropecuarias, Pesca y Caza</v>
          </cell>
        </row>
        <row r="1013">
          <cell r="B1013">
            <v>730817</v>
          </cell>
          <cell r="C1013">
            <v>7</v>
          </cell>
          <cell r="D1013">
            <v>3</v>
          </cell>
          <cell r="E1013" t="str">
            <v>08</v>
          </cell>
          <cell r="F1013">
            <v>17</v>
          </cell>
          <cell r="G1013" t="str">
            <v>Productos Agrícolas</v>
          </cell>
        </row>
        <row r="1014">
          <cell r="B1014">
            <v>730818</v>
          </cell>
          <cell r="C1014">
            <v>7</v>
          </cell>
          <cell r="D1014">
            <v>3</v>
          </cell>
          <cell r="E1014" t="str">
            <v>08</v>
          </cell>
          <cell r="F1014">
            <v>18</v>
          </cell>
          <cell r="G1014" t="str">
            <v>Gastos    para    Procesos    de    Deportación    de    Migrantes    Ecuatorianos    y   Migrantes
Ecuatorianos en Estado de Vulnerabilidad</v>
          </cell>
        </row>
        <row r="1015">
          <cell r="B1015">
            <v>730819</v>
          </cell>
          <cell r="C1015">
            <v>7</v>
          </cell>
          <cell r="D1015">
            <v>3</v>
          </cell>
          <cell r="E1015" t="str">
            <v>08</v>
          </cell>
          <cell r="F1015">
            <v>19</v>
          </cell>
          <cell r="G1015" t="str">
            <v>Adquisición de Accesorios e Insumos Químicos y Orgánicos</v>
          </cell>
        </row>
        <row r="1016">
          <cell r="B1016">
            <v>730820</v>
          </cell>
          <cell r="C1016">
            <v>7</v>
          </cell>
          <cell r="D1016">
            <v>3</v>
          </cell>
          <cell r="E1016" t="str">
            <v>08</v>
          </cell>
          <cell r="F1016">
            <v>20</v>
          </cell>
          <cell r="G1016" t="str">
            <v>Menaje de Cocina, de Hogar, Accesorios Descartables y Accesorios de Oficina</v>
          </cell>
        </row>
        <row r="1017">
          <cell r="B1017">
            <v>730821</v>
          </cell>
          <cell r="C1017">
            <v>7</v>
          </cell>
          <cell r="D1017">
            <v>3</v>
          </cell>
          <cell r="E1017" t="str">
            <v>08</v>
          </cell>
          <cell r="F1017">
            <v>21</v>
          </cell>
          <cell r="G1017" t="str">
            <v>Gastos para Situaciones de Emergencia</v>
          </cell>
        </row>
        <row r="1018">
          <cell r="B1018">
            <v>730823</v>
          </cell>
          <cell r="C1018">
            <v>7</v>
          </cell>
          <cell r="D1018">
            <v>3</v>
          </cell>
          <cell r="E1018" t="str">
            <v>08</v>
          </cell>
          <cell r="F1018">
            <v>23</v>
          </cell>
          <cell r="G1018" t="str">
            <v>Alimentos,   Medicinas,   Productos   Farmacéuticos,   Dispositivos   Médicos,   de   Aseo   y
Accesorios para Sanidad Agropecuaria</v>
          </cell>
        </row>
        <row r="1019">
          <cell r="B1019">
            <v>730824</v>
          </cell>
          <cell r="C1019">
            <v>7</v>
          </cell>
          <cell r="D1019">
            <v>3</v>
          </cell>
          <cell r="E1019" t="str">
            <v>08</v>
          </cell>
          <cell r="F1019">
            <v>24</v>
          </cell>
          <cell r="G1019" t="str">
            <v>Insumos,  Bienes  y  Materiales  para  la  Producción  de  Programas  de  Radio  y  Televisión; Eventos Culturales; Artísticos; y,  Entretenimiento en General</v>
          </cell>
        </row>
        <row r="1020">
          <cell r="B1020">
            <v>730825</v>
          </cell>
          <cell r="C1020">
            <v>7</v>
          </cell>
          <cell r="D1020">
            <v>3</v>
          </cell>
          <cell r="E1020" t="str">
            <v>08</v>
          </cell>
          <cell r="F1020">
            <v>25</v>
          </cell>
          <cell r="G1020" t="str">
            <v>Ayudas, Insumos y Accesorios para Compensar Discapacidades</v>
          </cell>
        </row>
        <row r="1021">
          <cell r="B1021">
            <v>730826</v>
          </cell>
          <cell r="C1021">
            <v>7</v>
          </cell>
          <cell r="D1021">
            <v>3</v>
          </cell>
          <cell r="E1021" t="str">
            <v>08</v>
          </cell>
          <cell r="F1021">
            <v>26</v>
          </cell>
          <cell r="G1021" t="str">
            <v>Dispositivos Médicos de Uso General</v>
          </cell>
        </row>
        <row r="1022">
          <cell r="B1022">
            <v>730827</v>
          </cell>
          <cell r="C1022">
            <v>7</v>
          </cell>
          <cell r="D1022">
            <v>3</v>
          </cell>
          <cell r="E1022" t="str">
            <v>08</v>
          </cell>
          <cell r="F1022">
            <v>27</v>
          </cell>
          <cell r="G1022" t="str">
            <v>Uniformes Deportivos</v>
          </cell>
        </row>
        <row r="1023">
          <cell r="B1023">
            <v>730828</v>
          </cell>
          <cell r="C1023">
            <v>7</v>
          </cell>
          <cell r="D1023">
            <v>3</v>
          </cell>
          <cell r="E1023" t="str">
            <v>08</v>
          </cell>
          <cell r="F1023">
            <v>28</v>
          </cell>
          <cell r="G1023" t="str">
            <v>Materiales de Peluquería</v>
          </cell>
        </row>
        <row r="1024">
          <cell r="B1024">
            <v>730829</v>
          </cell>
          <cell r="C1024">
            <v>7</v>
          </cell>
          <cell r="D1024">
            <v>3</v>
          </cell>
          <cell r="E1024" t="str">
            <v>08</v>
          </cell>
          <cell r="F1024">
            <v>29</v>
          </cell>
          <cell r="G1024" t="str">
            <v>Insumos, Materiales, Suministros y Bienes para Investigación</v>
          </cell>
        </row>
        <row r="1025">
          <cell r="B1025">
            <v>730830</v>
          </cell>
          <cell r="C1025">
            <v>7</v>
          </cell>
          <cell r="D1025">
            <v>3</v>
          </cell>
          <cell r="E1025" t="str">
            <v>08</v>
          </cell>
          <cell r="F1025">
            <v>30</v>
          </cell>
          <cell r="G1025" t="str">
            <v>Dispositivos Médicos para Odontología e Imagen</v>
          </cell>
        </row>
        <row r="1026">
          <cell r="B1026">
            <v>730832</v>
          </cell>
          <cell r="C1026">
            <v>7</v>
          </cell>
          <cell r="D1026">
            <v>3</v>
          </cell>
          <cell r="E1026" t="str">
            <v>08</v>
          </cell>
          <cell r="F1026">
            <v>32</v>
          </cell>
          <cell r="G1026" t="str">
            <v>Dispositivos Médicos para Odontología</v>
          </cell>
        </row>
        <row r="1027">
          <cell r="B1027">
            <v>730833</v>
          </cell>
          <cell r="C1027">
            <v>7</v>
          </cell>
          <cell r="D1027">
            <v>3</v>
          </cell>
          <cell r="E1027" t="str">
            <v>08</v>
          </cell>
          <cell r="F1027">
            <v>33</v>
          </cell>
          <cell r="G1027" t="str">
            <v>Dispositivos Médicos para Imagen</v>
          </cell>
        </row>
        <row r="1028">
          <cell r="B1028">
            <v>730834</v>
          </cell>
          <cell r="C1028">
            <v>7</v>
          </cell>
          <cell r="D1028">
            <v>3</v>
          </cell>
          <cell r="E1028" t="str">
            <v>08</v>
          </cell>
          <cell r="F1028">
            <v>34</v>
          </cell>
          <cell r="G1028" t="str">
            <v>Prótesis, Endoprótesis e Implantes Corporales</v>
          </cell>
        </row>
        <row r="1029">
          <cell r="B1029">
            <v>730836</v>
          </cell>
          <cell r="C1029">
            <v>7</v>
          </cell>
          <cell r="D1029">
            <v>3</v>
          </cell>
          <cell r="E1029" t="str">
            <v>08</v>
          </cell>
          <cell r="F1029">
            <v>36</v>
          </cell>
          <cell r="G1029" t="str">
            <v>Muestras   de   Productos   para   Ferias,   Exposiciones   y   Negociaciones   Nacionales   e
Internacionales</v>
          </cell>
        </row>
        <row r="1030">
          <cell r="B1030">
            <v>730837</v>
          </cell>
          <cell r="C1030">
            <v>7</v>
          </cell>
          <cell r="D1030">
            <v>3</v>
          </cell>
          <cell r="E1030" t="str">
            <v>08</v>
          </cell>
          <cell r="F1030">
            <v>37</v>
          </cell>
          <cell r="G1030" t="str">
            <v>Combustibles, Lubricantes y Aditivos en General para Vehículos Terrestres</v>
          </cell>
        </row>
        <row r="1031">
          <cell r="B1031">
            <v>730838</v>
          </cell>
          <cell r="C1031">
            <v>7</v>
          </cell>
          <cell r="D1031">
            <v>3</v>
          </cell>
          <cell r="E1031" t="str">
            <v>08</v>
          </cell>
          <cell r="F1031">
            <v>38</v>
          </cell>
          <cell r="G1031" t="str">
            <v>Combustibles, Lubricantes y Aditivos en General para Vehículos Marinos</v>
          </cell>
        </row>
        <row r="1032">
          <cell r="B1032">
            <v>730839</v>
          </cell>
          <cell r="C1032">
            <v>7</v>
          </cell>
          <cell r="D1032">
            <v>3</v>
          </cell>
          <cell r="E1032" t="str">
            <v>08</v>
          </cell>
          <cell r="F1032">
            <v>39</v>
          </cell>
          <cell r="G1032" t="str">
            <v>Combustibles, Lubricantes y Aditivos en General para Vehículos Aéreos</v>
          </cell>
        </row>
        <row r="1033">
          <cell r="B1033">
            <v>730840</v>
          </cell>
          <cell r="C1033">
            <v>7</v>
          </cell>
          <cell r="D1033">
            <v>3</v>
          </cell>
          <cell r="E1033" t="str">
            <v>08</v>
          </cell>
          <cell r="F1033">
            <v>40</v>
          </cell>
          <cell r="G1033" t="str">
            <v>Combustibles,  Lubricantes  y  Aditivos  en  General  para  Maquinarias,  Plantas  Eléctricas,
Equipos y otros; incluye consumo de gas</v>
          </cell>
        </row>
        <row r="1034">
          <cell r="B1034">
            <v>730841</v>
          </cell>
          <cell r="C1034">
            <v>7</v>
          </cell>
          <cell r="D1034">
            <v>3</v>
          </cell>
          <cell r="E1034" t="str">
            <v>08</v>
          </cell>
          <cell r="F1034">
            <v>41</v>
          </cell>
          <cell r="G1034" t="str">
            <v>Repuestos y Accesorios para Vehículos Terrestres</v>
          </cell>
        </row>
        <row r="1035">
          <cell r="B1035">
            <v>730842</v>
          </cell>
          <cell r="C1035">
            <v>7</v>
          </cell>
          <cell r="D1035">
            <v>3</v>
          </cell>
          <cell r="E1035" t="str">
            <v>08</v>
          </cell>
          <cell r="F1035">
            <v>42</v>
          </cell>
          <cell r="G1035" t="str">
            <v>Repuestos y Accesorios para Vehículos Marinos</v>
          </cell>
        </row>
        <row r="1036">
          <cell r="B1036">
            <v>730843</v>
          </cell>
          <cell r="C1036">
            <v>7</v>
          </cell>
          <cell r="D1036">
            <v>3</v>
          </cell>
          <cell r="E1036" t="str">
            <v>08</v>
          </cell>
          <cell r="F1036">
            <v>43</v>
          </cell>
          <cell r="G1036" t="str">
            <v>Repuestos y Accesorios para Vehículos Aéreos</v>
          </cell>
        </row>
        <row r="1037">
          <cell r="B1037">
            <v>730844</v>
          </cell>
          <cell r="C1037">
            <v>7</v>
          </cell>
          <cell r="D1037">
            <v>3</v>
          </cell>
          <cell r="E1037" t="str">
            <v>08</v>
          </cell>
          <cell r="F1037">
            <v>44</v>
          </cell>
          <cell r="G1037" t="str">
            <v>Repuestos y Accesorios para Maquinarias, Plantas Eléctricas, Equipos y Otros</v>
          </cell>
        </row>
        <row r="1038">
          <cell r="B1038">
            <v>730845</v>
          </cell>
          <cell r="C1038">
            <v>7</v>
          </cell>
          <cell r="D1038">
            <v>3</v>
          </cell>
          <cell r="E1038" t="str">
            <v>08</v>
          </cell>
          <cell r="F1038">
            <v>45</v>
          </cell>
          <cell r="G1038" t="str">
            <v>Productos Homeopáticos</v>
          </cell>
        </row>
        <row r="1039">
          <cell r="B1039">
            <v>730846</v>
          </cell>
          <cell r="C1039">
            <v>7</v>
          </cell>
          <cell r="D1039">
            <v>3</v>
          </cell>
          <cell r="E1039" t="str">
            <v>08</v>
          </cell>
          <cell r="F1039">
            <v>46</v>
          </cell>
          <cell r="G1039" t="str">
            <v>Insumos para Medicina Alternativa</v>
          </cell>
        </row>
        <row r="1040">
          <cell r="B1040">
            <v>730899</v>
          </cell>
          <cell r="C1040">
            <v>7</v>
          </cell>
          <cell r="D1040">
            <v>3</v>
          </cell>
          <cell r="E1040" t="str">
            <v>08</v>
          </cell>
          <cell r="F1040">
            <v>99</v>
          </cell>
          <cell r="G1040" t="str">
            <v>Otros de Uso y Consumo de Inversión</v>
          </cell>
        </row>
        <row r="1041">
          <cell r="B1041">
            <v>7309</v>
          </cell>
          <cell r="C1041">
            <v>7</v>
          </cell>
          <cell r="D1041">
            <v>3</v>
          </cell>
          <cell r="E1041" t="str">
            <v>09</v>
          </cell>
          <cell r="F1041">
            <v>0</v>
          </cell>
          <cell r="G1041" t="str">
            <v>Crédito por Impuesto al Valor Agregado</v>
          </cell>
        </row>
        <row r="1042">
          <cell r="B1042">
            <v>730901</v>
          </cell>
          <cell r="C1042">
            <v>7</v>
          </cell>
          <cell r="D1042">
            <v>3</v>
          </cell>
          <cell r="E1042" t="str">
            <v>09</v>
          </cell>
          <cell r="F1042" t="str">
            <v>01</v>
          </cell>
          <cell r="G1042" t="str">
            <v>Crédito Fiscal por Compras</v>
          </cell>
        </row>
        <row r="1043">
          <cell r="B1043">
            <v>7314</v>
          </cell>
          <cell r="C1043">
            <v>7</v>
          </cell>
          <cell r="D1043">
            <v>3</v>
          </cell>
          <cell r="E1043">
            <v>14</v>
          </cell>
          <cell r="F1043">
            <v>0</v>
          </cell>
          <cell r="G1043" t="str">
            <v>Bienes Muebles no Depreciables</v>
          </cell>
        </row>
        <row r="1044">
          <cell r="B1044">
            <v>731403</v>
          </cell>
          <cell r="C1044">
            <v>7</v>
          </cell>
          <cell r="D1044">
            <v>3</v>
          </cell>
          <cell r="E1044">
            <v>14</v>
          </cell>
          <cell r="F1044" t="str">
            <v>03</v>
          </cell>
          <cell r="G1044" t="str">
            <v>Mobiliarios (No Depreciables)</v>
          </cell>
        </row>
        <row r="1045">
          <cell r="B1045">
            <v>731404</v>
          </cell>
          <cell r="C1045">
            <v>7</v>
          </cell>
          <cell r="D1045">
            <v>3</v>
          </cell>
          <cell r="E1045">
            <v>14</v>
          </cell>
          <cell r="F1045" t="str">
            <v>04</v>
          </cell>
          <cell r="G1045" t="str">
            <v>Maquinarias y Equipos (No Depreciables)</v>
          </cell>
        </row>
        <row r="1046">
          <cell r="B1046">
            <v>731406</v>
          </cell>
          <cell r="C1046">
            <v>7</v>
          </cell>
          <cell r="D1046">
            <v>3</v>
          </cell>
          <cell r="E1046">
            <v>14</v>
          </cell>
          <cell r="F1046" t="str">
            <v>06</v>
          </cell>
          <cell r="G1046" t="str">
            <v>Herramientas (No Depreciables)</v>
          </cell>
        </row>
        <row r="1047">
          <cell r="B1047">
            <v>731407</v>
          </cell>
          <cell r="C1047">
            <v>7</v>
          </cell>
          <cell r="D1047">
            <v>3</v>
          </cell>
          <cell r="E1047">
            <v>14</v>
          </cell>
          <cell r="F1047" t="str">
            <v>07</v>
          </cell>
          <cell r="G1047" t="str">
            <v>Equipos, Sistemas y Paquetes Informáticos</v>
          </cell>
        </row>
        <row r="1048">
          <cell r="B1048">
            <v>731408</v>
          </cell>
          <cell r="C1048">
            <v>7</v>
          </cell>
          <cell r="D1048">
            <v>3</v>
          </cell>
          <cell r="E1048">
            <v>14</v>
          </cell>
          <cell r="F1048" t="str">
            <v>08</v>
          </cell>
          <cell r="G1048" t="str">
            <v>Bienes Artísticos, Culturales, Bienes Deportivos y Símbolos Patrios</v>
          </cell>
        </row>
        <row r="1049">
          <cell r="B1049">
            <v>731409</v>
          </cell>
          <cell r="C1049">
            <v>7</v>
          </cell>
          <cell r="D1049">
            <v>3</v>
          </cell>
          <cell r="E1049">
            <v>14</v>
          </cell>
          <cell r="F1049" t="str">
            <v>09</v>
          </cell>
          <cell r="G1049" t="str">
            <v>Libros y Colecciones</v>
          </cell>
        </row>
        <row r="1050">
          <cell r="B1050">
            <v>731411</v>
          </cell>
          <cell r="C1050">
            <v>7</v>
          </cell>
          <cell r="D1050">
            <v>3</v>
          </cell>
          <cell r="E1050">
            <v>14</v>
          </cell>
          <cell r="F1050">
            <v>11</v>
          </cell>
          <cell r="G1050" t="str">
            <v>Partes y Repuestos (No Depreciables)</v>
          </cell>
        </row>
        <row r="1051">
          <cell r="B1051">
            <v>7315</v>
          </cell>
          <cell r="C1051">
            <v>7</v>
          </cell>
          <cell r="D1051">
            <v>3</v>
          </cell>
          <cell r="E1051">
            <v>15</v>
          </cell>
          <cell r="F1051">
            <v>0</v>
          </cell>
          <cell r="G1051" t="str">
            <v>Bienes Biológicos no Depreciables</v>
          </cell>
        </row>
        <row r="1052">
          <cell r="B1052">
            <v>731512</v>
          </cell>
          <cell r="C1052">
            <v>7</v>
          </cell>
          <cell r="D1052">
            <v>3</v>
          </cell>
          <cell r="E1052">
            <v>15</v>
          </cell>
          <cell r="F1052">
            <v>12</v>
          </cell>
          <cell r="G1052" t="str">
            <v>Semovientes</v>
          </cell>
        </row>
        <row r="1053">
          <cell r="B1053">
            <v>731514</v>
          </cell>
          <cell r="C1053">
            <v>7</v>
          </cell>
          <cell r="D1053">
            <v>3</v>
          </cell>
          <cell r="E1053">
            <v>15</v>
          </cell>
          <cell r="F1053">
            <v>14</v>
          </cell>
          <cell r="G1053" t="str">
            <v>Acuáticos</v>
          </cell>
        </row>
        <row r="1054">
          <cell r="B1054">
            <v>731515</v>
          </cell>
          <cell r="C1054">
            <v>7</v>
          </cell>
          <cell r="D1054">
            <v>3</v>
          </cell>
          <cell r="E1054">
            <v>15</v>
          </cell>
          <cell r="F1054">
            <v>15</v>
          </cell>
          <cell r="G1054" t="str">
            <v>Plantas</v>
          </cell>
        </row>
        <row r="1055">
          <cell r="B1055">
            <v>7316</v>
          </cell>
          <cell r="C1055">
            <v>7</v>
          </cell>
          <cell r="D1055">
            <v>3</v>
          </cell>
          <cell r="E1055">
            <v>16</v>
          </cell>
          <cell r="F1055">
            <v>0</v>
          </cell>
          <cell r="G1055" t="str">
            <v>Fondos de Reposición de Inversión</v>
          </cell>
        </row>
        <row r="1056">
          <cell r="B1056">
            <v>731601</v>
          </cell>
          <cell r="C1056">
            <v>7</v>
          </cell>
          <cell r="D1056">
            <v>3</v>
          </cell>
          <cell r="E1056">
            <v>16</v>
          </cell>
          <cell r="F1056" t="str">
            <v>01</v>
          </cell>
          <cell r="G1056" t="str">
            <v>Fondos de Reposición Cajas Chicas en Proyectos y Programas de Inversión</v>
          </cell>
        </row>
        <row r="1057">
          <cell r="B1057">
            <v>731602</v>
          </cell>
          <cell r="C1057">
            <v>7</v>
          </cell>
          <cell r="D1057">
            <v>3</v>
          </cell>
          <cell r="E1057">
            <v>16</v>
          </cell>
          <cell r="F1057" t="str">
            <v>02</v>
          </cell>
          <cell r="G1057" t="str">
            <v>Fondos Rotativos en Proyectos y Programas de Inversión</v>
          </cell>
        </row>
        <row r="1058">
          <cell r="B1058">
            <v>7399</v>
          </cell>
          <cell r="C1058">
            <v>7</v>
          </cell>
          <cell r="D1058">
            <v>3</v>
          </cell>
          <cell r="E1058">
            <v>99</v>
          </cell>
          <cell r="F1058">
            <v>0</v>
          </cell>
          <cell r="G1058" t="str">
            <v>Asignaciones a Distribuir</v>
          </cell>
        </row>
        <row r="1059">
          <cell r="B1059">
            <v>739901</v>
          </cell>
          <cell r="C1059">
            <v>7</v>
          </cell>
          <cell r="D1059">
            <v>3</v>
          </cell>
          <cell r="E1059">
            <v>99</v>
          </cell>
          <cell r="F1059" t="str">
            <v>01</v>
          </cell>
          <cell r="G1059" t="str">
            <v>Asignación a Distribuir para Bienes y Servicios de Inversión</v>
          </cell>
        </row>
        <row r="1060">
          <cell r="B1060">
            <v>75</v>
          </cell>
          <cell r="C1060">
            <v>7</v>
          </cell>
          <cell r="D1060">
            <v>5</v>
          </cell>
          <cell r="E1060">
            <v>0</v>
          </cell>
          <cell r="F1060">
            <v>0</v>
          </cell>
          <cell r="G1060" t="str">
            <v>OBRAS PÚBLICAS</v>
          </cell>
        </row>
        <row r="1061">
          <cell r="B1061">
            <v>7501</v>
          </cell>
          <cell r="C1061">
            <v>7</v>
          </cell>
          <cell r="D1061">
            <v>5</v>
          </cell>
          <cell r="E1061" t="str">
            <v>01</v>
          </cell>
          <cell r="F1061">
            <v>0</v>
          </cell>
          <cell r="G1061" t="str">
            <v>Obras de Infraestructura</v>
          </cell>
        </row>
        <row r="1062">
          <cell r="B1062">
            <v>750101</v>
          </cell>
          <cell r="C1062">
            <v>7</v>
          </cell>
          <cell r="D1062">
            <v>5</v>
          </cell>
          <cell r="E1062" t="str">
            <v>01</v>
          </cell>
          <cell r="F1062" t="str">
            <v>01</v>
          </cell>
          <cell r="G1062" t="str">
            <v>De Agua Potable</v>
          </cell>
        </row>
        <row r="1063">
          <cell r="B1063">
            <v>750102</v>
          </cell>
          <cell r="C1063">
            <v>7</v>
          </cell>
          <cell r="D1063">
            <v>5</v>
          </cell>
          <cell r="E1063" t="str">
            <v>01</v>
          </cell>
          <cell r="F1063" t="str">
            <v>02</v>
          </cell>
          <cell r="G1063" t="str">
            <v>De Riego y Manejo de Aguas</v>
          </cell>
        </row>
        <row r="1064">
          <cell r="B1064">
            <v>750103</v>
          </cell>
          <cell r="C1064">
            <v>7</v>
          </cell>
          <cell r="D1064">
            <v>5</v>
          </cell>
          <cell r="E1064" t="str">
            <v>01</v>
          </cell>
          <cell r="F1064" t="str">
            <v>03</v>
          </cell>
          <cell r="G1064" t="str">
            <v>De Alcantarillado</v>
          </cell>
        </row>
        <row r="1065">
          <cell r="B1065">
            <v>750104</v>
          </cell>
          <cell r="C1065">
            <v>7</v>
          </cell>
          <cell r="D1065">
            <v>5</v>
          </cell>
          <cell r="E1065" t="str">
            <v>01</v>
          </cell>
          <cell r="F1065" t="str">
            <v>04</v>
          </cell>
          <cell r="G1065" t="str">
            <v>De Urbanización y Embellecimiento</v>
          </cell>
        </row>
        <row r="1066">
          <cell r="B1066">
            <v>750105</v>
          </cell>
          <cell r="C1066">
            <v>7</v>
          </cell>
          <cell r="D1066">
            <v>5</v>
          </cell>
          <cell r="E1066" t="str">
            <v>01</v>
          </cell>
          <cell r="F1066" t="str">
            <v>05</v>
          </cell>
          <cell r="G1066" t="str">
            <v>Obras Públicas de Transporte y Vías</v>
          </cell>
        </row>
        <row r="1067">
          <cell r="B1067">
            <v>750106</v>
          </cell>
          <cell r="C1067">
            <v>7</v>
          </cell>
          <cell r="D1067">
            <v>5</v>
          </cell>
          <cell r="E1067" t="str">
            <v>01</v>
          </cell>
          <cell r="F1067" t="str">
            <v>06</v>
          </cell>
          <cell r="G1067" t="str">
            <v>Obras Públicas para Telecomunicaciones</v>
          </cell>
        </row>
        <row r="1068">
          <cell r="B1068">
            <v>750107</v>
          </cell>
          <cell r="C1068">
            <v>7</v>
          </cell>
          <cell r="D1068">
            <v>5</v>
          </cell>
          <cell r="E1068" t="str">
            <v>01</v>
          </cell>
          <cell r="F1068" t="str">
            <v>07</v>
          </cell>
          <cell r="G1068" t="str">
            <v>Construcciones y Edificaciones</v>
          </cell>
        </row>
        <row r="1069">
          <cell r="B1069">
            <v>750108</v>
          </cell>
          <cell r="C1069">
            <v>7</v>
          </cell>
          <cell r="D1069">
            <v>5</v>
          </cell>
          <cell r="E1069" t="str">
            <v>01</v>
          </cell>
          <cell r="F1069" t="str">
            <v>08</v>
          </cell>
          <cell r="G1069" t="str">
            <v>Hospitales y Centros de Asistencia Social y Salud</v>
          </cell>
        </row>
        <row r="1070">
          <cell r="B1070">
            <v>750109</v>
          </cell>
          <cell r="C1070">
            <v>7</v>
          </cell>
          <cell r="D1070">
            <v>5</v>
          </cell>
          <cell r="E1070" t="str">
            <v>01</v>
          </cell>
          <cell r="F1070" t="str">
            <v>09</v>
          </cell>
          <cell r="G1070" t="str">
            <v>Construcciones Agropecuarias</v>
          </cell>
        </row>
        <row r="1071">
          <cell r="B1071">
            <v>750110</v>
          </cell>
          <cell r="C1071">
            <v>7</v>
          </cell>
          <cell r="D1071">
            <v>5</v>
          </cell>
          <cell r="E1071" t="str">
            <v>01</v>
          </cell>
          <cell r="F1071">
            <v>10</v>
          </cell>
          <cell r="G1071" t="str">
            <v>Plantas Industriales</v>
          </cell>
        </row>
        <row r="1072">
          <cell r="B1072">
            <v>750111</v>
          </cell>
          <cell r="C1072">
            <v>7</v>
          </cell>
          <cell r="D1072">
            <v>5</v>
          </cell>
          <cell r="E1072" t="str">
            <v>01</v>
          </cell>
          <cell r="F1072">
            <v>11</v>
          </cell>
          <cell r="G1072" t="str">
            <v>Habilitamiento y Protección del Suelo, Subsuelo y Áreas Ecológicas</v>
          </cell>
        </row>
        <row r="1073">
          <cell r="B1073">
            <v>750112</v>
          </cell>
          <cell r="C1073">
            <v>7</v>
          </cell>
          <cell r="D1073">
            <v>5</v>
          </cell>
          <cell r="E1073" t="str">
            <v>01</v>
          </cell>
          <cell r="F1073">
            <v>12</v>
          </cell>
          <cell r="G1073" t="str">
            <v>Formación de Plantaciones</v>
          </cell>
        </row>
        <row r="1074">
          <cell r="B1074">
            <v>750113</v>
          </cell>
          <cell r="C1074">
            <v>7</v>
          </cell>
          <cell r="D1074">
            <v>5</v>
          </cell>
          <cell r="E1074" t="str">
            <v>01</v>
          </cell>
          <cell r="F1074">
            <v>13</v>
          </cell>
          <cell r="G1074" t="str">
            <v>Explotación de Aguas Subterráneas</v>
          </cell>
        </row>
        <row r="1075">
          <cell r="B1075">
            <v>750114</v>
          </cell>
          <cell r="C1075">
            <v>7</v>
          </cell>
          <cell r="D1075">
            <v>5</v>
          </cell>
          <cell r="E1075" t="str">
            <v>01</v>
          </cell>
          <cell r="F1075">
            <v>14</v>
          </cell>
          <cell r="G1075" t="str">
            <v>Obras de Infraestructura para el Control de Inundaciones y Estabilización de Cauces</v>
          </cell>
        </row>
        <row r="1076">
          <cell r="B1076">
            <v>750199</v>
          </cell>
          <cell r="C1076">
            <v>7</v>
          </cell>
          <cell r="D1076">
            <v>5</v>
          </cell>
          <cell r="E1076" t="str">
            <v>01</v>
          </cell>
          <cell r="F1076">
            <v>99</v>
          </cell>
          <cell r="G1076" t="str">
            <v>Otras Obras de Infraestructura</v>
          </cell>
        </row>
        <row r="1077">
          <cell r="B1077">
            <v>7502</v>
          </cell>
          <cell r="C1077">
            <v>7</v>
          </cell>
          <cell r="D1077">
            <v>5</v>
          </cell>
          <cell r="E1077" t="str">
            <v>02</v>
          </cell>
          <cell r="F1077">
            <v>0</v>
          </cell>
          <cell r="G1077" t="str">
            <v>Obras para Generación de Energía</v>
          </cell>
        </row>
        <row r="1078">
          <cell r="B1078">
            <v>750201</v>
          </cell>
          <cell r="C1078">
            <v>7</v>
          </cell>
          <cell r="D1078">
            <v>5</v>
          </cell>
          <cell r="E1078" t="str">
            <v>02</v>
          </cell>
          <cell r="F1078" t="str">
            <v>01</v>
          </cell>
          <cell r="G1078" t="str">
            <v>Obras para Generación Eléctrica Hidráulica</v>
          </cell>
        </row>
        <row r="1079">
          <cell r="B1079">
            <v>750202</v>
          </cell>
          <cell r="C1079">
            <v>7</v>
          </cell>
          <cell r="D1079">
            <v>5</v>
          </cell>
          <cell r="E1079" t="str">
            <v>02</v>
          </cell>
          <cell r="F1079" t="str">
            <v>02</v>
          </cell>
          <cell r="G1079" t="str">
            <v>Obras para Generación Eléctrica Térmica</v>
          </cell>
        </row>
        <row r="1080">
          <cell r="B1080">
            <v>750203</v>
          </cell>
          <cell r="C1080">
            <v>7</v>
          </cell>
          <cell r="D1080">
            <v>5</v>
          </cell>
          <cell r="E1080" t="str">
            <v>02</v>
          </cell>
          <cell r="F1080" t="str">
            <v>03</v>
          </cell>
          <cell r="G1080" t="str">
            <v>Obras para Sistemas Alternativos de Generación de Energía</v>
          </cell>
        </row>
        <row r="1081">
          <cell r="B1081">
            <v>750299</v>
          </cell>
          <cell r="C1081">
            <v>7</v>
          </cell>
          <cell r="D1081">
            <v>5</v>
          </cell>
          <cell r="E1081" t="str">
            <v>02</v>
          </cell>
          <cell r="F1081">
            <v>99</v>
          </cell>
          <cell r="G1081" t="str">
            <v>Otros Sistemas de Generación de Energía</v>
          </cell>
        </row>
        <row r="1082">
          <cell r="B1082">
            <v>7503</v>
          </cell>
          <cell r="C1082">
            <v>7</v>
          </cell>
          <cell r="D1082">
            <v>5</v>
          </cell>
          <cell r="E1082" t="str">
            <v>03</v>
          </cell>
          <cell r="F1082">
            <v>0</v>
          </cell>
          <cell r="G1082" t="str">
            <v>Obras Hidrocarburíferas y Mineras</v>
          </cell>
        </row>
        <row r="1083">
          <cell r="B1083">
            <v>750301</v>
          </cell>
          <cell r="C1083">
            <v>7</v>
          </cell>
          <cell r="D1083">
            <v>5</v>
          </cell>
          <cell r="E1083" t="str">
            <v>03</v>
          </cell>
          <cell r="F1083" t="str">
            <v>01</v>
          </cell>
          <cell r="G1083" t="str">
            <v>Obras para Extracción de Hidrocarburos</v>
          </cell>
        </row>
        <row r="1084">
          <cell r="B1084">
            <v>750302</v>
          </cell>
          <cell r="C1084">
            <v>7</v>
          </cell>
          <cell r="D1084">
            <v>5</v>
          </cell>
          <cell r="E1084" t="str">
            <v>03</v>
          </cell>
          <cell r="F1084" t="str">
            <v>02</v>
          </cell>
          <cell r="G1084" t="str">
            <v>Obras para la Refinación</v>
          </cell>
        </row>
        <row r="1085">
          <cell r="B1085">
            <v>750303</v>
          </cell>
          <cell r="C1085">
            <v>7</v>
          </cell>
          <cell r="D1085">
            <v>5</v>
          </cell>
          <cell r="E1085" t="str">
            <v>03</v>
          </cell>
          <cell r="F1085" t="str">
            <v>03</v>
          </cell>
          <cell r="G1085" t="str">
            <v>En Obras para el Almacenamiento</v>
          </cell>
        </row>
        <row r="1086">
          <cell r="B1086">
            <v>750304</v>
          </cell>
          <cell r="C1086">
            <v>7</v>
          </cell>
          <cell r="D1086">
            <v>5</v>
          </cell>
          <cell r="E1086" t="str">
            <v>03</v>
          </cell>
          <cell r="F1086" t="str">
            <v>04</v>
          </cell>
          <cell r="G1086" t="str">
            <v>Obras para la Comercialización</v>
          </cell>
        </row>
        <row r="1087">
          <cell r="B1087">
            <v>750305</v>
          </cell>
          <cell r="C1087">
            <v>7</v>
          </cell>
          <cell r="D1087">
            <v>5</v>
          </cell>
          <cell r="E1087" t="str">
            <v>03</v>
          </cell>
          <cell r="F1087" t="str">
            <v>05</v>
          </cell>
          <cell r="G1087" t="str">
            <v>Obras para el Transporte de Materias Primas y Derivados</v>
          </cell>
        </row>
        <row r="1088">
          <cell r="B1088">
            <v>750306</v>
          </cell>
          <cell r="C1088">
            <v>7</v>
          </cell>
          <cell r="D1088">
            <v>5</v>
          </cell>
          <cell r="E1088" t="str">
            <v>03</v>
          </cell>
          <cell r="F1088" t="str">
            <v>06</v>
          </cell>
          <cell r="G1088" t="str">
            <v>Obras para la Actividad Minera</v>
          </cell>
        </row>
        <row r="1089">
          <cell r="B1089">
            <v>750399</v>
          </cell>
          <cell r="C1089">
            <v>7</v>
          </cell>
          <cell r="D1089">
            <v>5</v>
          </cell>
          <cell r="E1089" t="str">
            <v>03</v>
          </cell>
          <cell r="F1089">
            <v>99</v>
          </cell>
          <cell r="G1089" t="str">
            <v>Otras Obras para el Sector Hidrocarburífero y Minero</v>
          </cell>
        </row>
        <row r="1090">
          <cell r="B1090">
            <v>7504</v>
          </cell>
          <cell r="C1090">
            <v>7</v>
          </cell>
          <cell r="D1090">
            <v>5</v>
          </cell>
          <cell r="E1090" t="str">
            <v>04</v>
          </cell>
          <cell r="F1090">
            <v>0</v>
          </cell>
          <cell r="G1090" t="str">
            <v>Obras en Líneas, Redes e Instalaciones Eléctricas y de Telecomunicaciones</v>
          </cell>
        </row>
        <row r="1091">
          <cell r="B1091">
            <v>750401</v>
          </cell>
          <cell r="C1091">
            <v>7</v>
          </cell>
          <cell r="D1091">
            <v>5</v>
          </cell>
          <cell r="E1091" t="str">
            <v>04</v>
          </cell>
          <cell r="F1091" t="str">
            <v>01</v>
          </cell>
          <cell r="G1091" t="str">
            <v>Líneas, Redes e Instalaciones Eléctricas</v>
          </cell>
        </row>
        <row r="1092">
          <cell r="B1092">
            <v>750402</v>
          </cell>
          <cell r="C1092">
            <v>7</v>
          </cell>
          <cell r="D1092">
            <v>5</v>
          </cell>
          <cell r="E1092" t="str">
            <v>04</v>
          </cell>
          <cell r="F1092" t="str">
            <v>02</v>
          </cell>
          <cell r="G1092" t="str">
            <v>Líneas, Redes e Instalaciones de Telecomunicaciones</v>
          </cell>
        </row>
        <row r="1093">
          <cell r="B1093">
            <v>750499</v>
          </cell>
          <cell r="C1093">
            <v>7</v>
          </cell>
          <cell r="D1093">
            <v>5</v>
          </cell>
          <cell r="E1093" t="str">
            <v>04</v>
          </cell>
          <cell r="F1093">
            <v>99</v>
          </cell>
          <cell r="G1093" t="str">
            <v>Otras Obras Eléctricas y de Telecomunicaciones</v>
          </cell>
        </row>
        <row r="1094">
          <cell r="B1094">
            <v>7505</v>
          </cell>
          <cell r="C1094">
            <v>7</v>
          </cell>
          <cell r="D1094">
            <v>5</v>
          </cell>
          <cell r="E1094" t="str">
            <v>05</v>
          </cell>
          <cell r="F1094">
            <v>0</v>
          </cell>
          <cell r="G1094" t="str">
            <v>Mantenimiento y Reparaciones</v>
          </cell>
        </row>
        <row r="1095">
          <cell r="B1095">
            <v>750501</v>
          </cell>
          <cell r="C1095">
            <v>7</v>
          </cell>
          <cell r="D1095">
            <v>5</v>
          </cell>
          <cell r="E1095" t="str">
            <v>05</v>
          </cell>
          <cell r="F1095" t="str">
            <v>01</v>
          </cell>
          <cell r="G1095" t="str">
            <v>En Obras de Infraestructura</v>
          </cell>
        </row>
        <row r="1096">
          <cell r="B1096">
            <v>750502</v>
          </cell>
          <cell r="C1096">
            <v>7</v>
          </cell>
          <cell r="D1096">
            <v>5</v>
          </cell>
          <cell r="E1096" t="str">
            <v>05</v>
          </cell>
          <cell r="F1096" t="str">
            <v>02</v>
          </cell>
          <cell r="G1096" t="str">
            <v>En Obras para Generación de Energía Eléctrica</v>
          </cell>
        </row>
        <row r="1097">
          <cell r="B1097">
            <v>750503</v>
          </cell>
          <cell r="C1097">
            <v>7</v>
          </cell>
          <cell r="D1097">
            <v>5</v>
          </cell>
          <cell r="E1097" t="str">
            <v>05</v>
          </cell>
          <cell r="F1097" t="str">
            <v>03</v>
          </cell>
          <cell r="G1097" t="str">
            <v>En Obras Hidrocarburíferas y Mineras</v>
          </cell>
        </row>
        <row r="1098">
          <cell r="B1098">
            <v>750504</v>
          </cell>
          <cell r="C1098">
            <v>7</v>
          </cell>
          <cell r="D1098">
            <v>5</v>
          </cell>
          <cell r="E1098" t="str">
            <v>05</v>
          </cell>
          <cell r="F1098" t="str">
            <v>04</v>
          </cell>
          <cell r="G1098" t="str">
            <v>En Obras de Líneas, Redes e Instalaciones Eléctricas y de Telecomunicaciones</v>
          </cell>
        </row>
        <row r="1099">
          <cell r="B1099">
            <v>750505</v>
          </cell>
          <cell r="C1099">
            <v>7</v>
          </cell>
          <cell r="D1099">
            <v>5</v>
          </cell>
          <cell r="E1099" t="str">
            <v>05</v>
          </cell>
          <cell r="F1099" t="str">
            <v>05</v>
          </cell>
          <cell r="G1099" t="str">
            <v>Plantas Industriales</v>
          </cell>
        </row>
        <row r="1100">
          <cell r="B1100">
            <v>750599</v>
          </cell>
          <cell r="C1100">
            <v>7</v>
          </cell>
          <cell r="D1100">
            <v>5</v>
          </cell>
          <cell r="E1100" t="str">
            <v>05</v>
          </cell>
          <cell r="F1100">
            <v>99</v>
          </cell>
          <cell r="G1100" t="str">
            <v>Otros Mantenimientos y Reparaciones de Obras</v>
          </cell>
        </row>
        <row r="1101">
          <cell r="B1101">
            <v>7599</v>
          </cell>
          <cell r="C1101">
            <v>7</v>
          </cell>
          <cell r="D1101">
            <v>5</v>
          </cell>
          <cell r="E1101">
            <v>99</v>
          </cell>
          <cell r="F1101">
            <v>0</v>
          </cell>
          <cell r="G1101" t="str">
            <v>Asignaciones a Distribuir</v>
          </cell>
        </row>
        <row r="1102">
          <cell r="B1102">
            <v>759901</v>
          </cell>
          <cell r="C1102">
            <v>7</v>
          </cell>
          <cell r="D1102">
            <v>5</v>
          </cell>
          <cell r="E1102">
            <v>99</v>
          </cell>
          <cell r="F1102" t="str">
            <v>01</v>
          </cell>
          <cell r="G1102" t="str">
            <v>Asignación a Distribuir para Obras Públicas</v>
          </cell>
        </row>
        <row r="1103">
          <cell r="B1103">
            <v>77</v>
          </cell>
          <cell r="C1103">
            <v>7</v>
          </cell>
          <cell r="D1103">
            <v>7</v>
          </cell>
          <cell r="E1103">
            <v>0</v>
          </cell>
          <cell r="F1103">
            <v>0</v>
          </cell>
          <cell r="G1103" t="str">
            <v>OTROS GASTOS DE INVERSIÓN</v>
          </cell>
        </row>
        <row r="1104">
          <cell r="B1104">
            <v>7701</v>
          </cell>
          <cell r="C1104">
            <v>7</v>
          </cell>
          <cell r="D1104">
            <v>7</v>
          </cell>
          <cell r="E1104" t="str">
            <v>01</v>
          </cell>
          <cell r="F1104">
            <v>0</v>
          </cell>
          <cell r="G1104" t="str">
            <v>Impuestos, Tasas y Contribuciones</v>
          </cell>
        </row>
        <row r="1105">
          <cell r="B1105">
            <v>770101</v>
          </cell>
          <cell r="C1105">
            <v>7</v>
          </cell>
          <cell r="D1105">
            <v>7</v>
          </cell>
          <cell r="E1105" t="str">
            <v>01</v>
          </cell>
          <cell r="F1105" t="str">
            <v>01</v>
          </cell>
          <cell r="G1105" t="str">
            <v>Impuesto al Valor Agregado</v>
          </cell>
        </row>
        <row r="1106">
          <cell r="B1106">
            <v>770102</v>
          </cell>
          <cell r="C1106">
            <v>7</v>
          </cell>
          <cell r="D1106">
            <v>7</v>
          </cell>
          <cell r="E1106" t="str">
            <v>01</v>
          </cell>
          <cell r="F1106" t="str">
            <v>02</v>
          </cell>
          <cell r="G1106" t="str">
            <v>Tasas Generales, Impuestos, Contribuciones, Permisos, Licencias y Patentes</v>
          </cell>
        </row>
        <row r="1107">
          <cell r="B1107">
            <v>770103</v>
          </cell>
          <cell r="C1107">
            <v>7</v>
          </cell>
          <cell r="D1107">
            <v>7</v>
          </cell>
          <cell r="E1107" t="str">
            <v>01</v>
          </cell>
          <cell r="F1107" t="str">
            <v>03</v>
          </cell>
          <cell r="G1107" t="str">
            <v>Tasas Portuarias y Aeroportuarias</v>
          </cell>
        </row>
        <row r="1108">
          <cell r="B1108">
            <v>770104</v>
          </cell>
          <cell r="C1108">
            <v>7</v>
          </cell>
          <cell r="D1108">
            <v>7</v>
          </cell>
          <cell r="E1108" t="str">
            <v>01</v>
          </cell>
          <cell r="F1108" t="str">
            <v>04</v>
          </cell>
          <cell r="G1108" t="str">
            <v>Contribuciones Especiales y de Mejora</v>
          </cell>
        </row>
        <row r="1109">
          <cell r="B1109">
            <v>770199</v>
          </cell>
          <cell r="C1109">
            <v>7</v>
          </cell>
          <cell r="D1109">
            <v>7</v>
          </cell>
          <cell r="E1109" t="str">
            <v>01</v>
          </cell>
          <cell r="F1109">
            <v>99</v>
          </cell>
          <cell r="G1109" t="str">
            <v>Otros Impuestos, Tasas y Contribuciones</v>
          </cell>
        </row>
        <row r="1110">
          <cell r="B1110">
            <v>7702</v>
          </cell>
          <cell r="C1110">
            <v>7</v>
          </cell>
          <cell r="D1110">
            <v>7</v>
          </cell>
          <cell r="E1110" t="str">
            <v>02</v>
          </cell>
          <cell r="F1110">
            <v>0</v>
          </cell>
          <cell r="G1110" t="str">
            <v>Seguros, Costos Financieros y Otros Gastos</v>
          </cell>
        </row>
        <row r="1111">
          <cell r="B1111">
            <v>770201</v>
          </cell>
          <cell r="C1111">
            <v>7</v>
          </cell>
          <cell r="D1111">
            <v>7</v>
          </cell>
          <cell r="E1111" t="str">
            <v>02</v>
          </cell>
          <cell r="F1111" t="str">
            <v>01</v>
          </cell>
          <cell r="G1111" t="str">
            <v>Seguros</v>
          </cell>
        </row>
        <row r="1112">
          <cell r="B1112">
            <v>770203</v>
          </cell>
          <cell r="C1112">
            <v>7</v>
          </cell>
          <cell r="D1112">
            <v>7</v>
          </cell>
          <cell r="E1112" t="str">
            <v>02</v>
          </cell>
          <cell r="F1112" t="str">
            <v>03</v>
          </cell>
          <cell r="G1112" t="str">
            <v>Comisiones Bancarias</v>
          </cell>
        </row>
        <row r="1113">
          <cell r="B1113">
            <v>770204</v>
          </cell>
          <cell r="C1113">
            <v>7</v>
          </cell>
          <cell r="D1113">
            <v>7</v>
          </cell>
          <cell r="E1113" t="str">
            <v>02</v>
          </cell>
          <cell r="F1113" t="str">
            <v>04</v>
          </cell>
          <cell r="G1113" t="str">
            <v>Reajustes de Inversiones</v>
          </cell>
        </row>
        <row r="1114">
          <cell r="B1114">
            <v>770205</v>
          </cell>
          <cell r="C1114">
            <v>7</v>
          </cell>
          <cell r="D1114">
            <v>7</v>
          </cell>
          <cell r="E1114" t="str">
            <v>02</v>
          </cell>
          <cell r="F1114" t="str">
            <v>05</v>
          </cell>
          <cell r="G1114" t="str">
            <v>Diferencial Cambiario</v>
          </cell>
        </row>
        <row r="1115">
          <cell r="B1115">
            <v>770206</v>
          </cell>
          <cell r="C1115">
            <v>7</v>
          </cell>
          <cell r="D1115">
            <v>7</v>
          </cell>
          <cell r="E1115" t="str">
            <v>02</v>
          </cell>
          <cell r="F1115" t="str">
            <v>06</v>
          </cell>
          <cell r="G1115" t="str">
            <v>Costas    Judiciales;    Trámites    Notariales,    Legalización    de    Documentos    y   Arreglos
Extrajudiciales</v>
          </cell>
        </row>
        <row r="1116">
          <cell r="B1116">
            <v>770213</v>
          </cell>
          <cell r="C1116">
            <v>7</v>
          </cell>
          <cell r="D1116">
            <v>7</v>
          </cell>
          <cell r="E1116" t="str">
            <v>02</v>
          </cell>
          <cell r="F1116">
            <v>13</v>
          </cell>
          <cell r="G1116" t="str">
            <v>Devolución de Garantías</v>
          </cell>
        </row>
        <row r="1117">
          <cell r="B1117">
            <v>770216</v>
          </cell>
          <cell r="C1117">
            <v>7</v>
          </cell>
          <cell r="D1117">
            <v>7</v>
          </cell>
          <cell r="E1117" t="str">
            <v>02</v>
          </cell>
          <cell r="F1117">
            <v>16</v>
          </cell>
          <cell r="G1117" t="str">
            <v>Obligaciones con el IESS por Responsabilidad Patronal</v>
          </cell>
        </row>
        <row r="1118">
          <cell r="B1118">
            <v>770217</v>
          </cell>
          <cell r="C1118">
            <v>7</v>
          </cell>
          <cell r="D1118">
            <v>7</v>
          </cell>
          <cell r="E1118" t="str">
            <v>02</v>
          </cell>
          <cell r="F1118">
            <v>17</v>
          </cell>
          <cell r="G1118" t="str">
            <v>Obligaciones con el IESS por Coactivas Interpuestas por el IESS</v>
          </cell>
        </row>
        <row r="1119">
          <cell r="B1119">
            <v>770218</v>
          </cell>
          <cell r="C1119">
            <v>7</v>
          </cell>
          <cell r="D1119">
            <v>7</v>
          </cell>
          <cell r="E1119" t="str">
            <v>02</v>
          </cell>
          <cell r="F1119">
            <v>18</v>
          </cell>
          <cell r="G1119" t="str">
            <v>Intereses por mora Patronal al IESS</v>
          </cell>
        </row>
        <row r="1120">
          <cell r="B1120">
            <v>770299</v>
          </cell>
          <cell r="C1120">
            <v>7</v>
          </cell>
          <cell r="D1120">
            <v>7</v>
          </cell>
          <cell r="E1120" t="str">
            <v>02</v>
          </cell>
          <cell r="F1120">
            <v>99</v>
          </cell>
          <cell r="G1120" t="str">
            <v>Otros Gastos Financieros</v>
          </cell>
        </row>
        <row r="1121">
          <cell r="B1121">
            <v>7703</v>
          </cell>
          <cell r="C1121">
            <v>7</v>
          </cell>
          <cell r="D1121">
            <v>7</v>
          </cell>
          <cell r="E1121" t="str">
            <v>03</v>
          </cell>
          <cell r="F1121">
            <v>0</v>
          </cell>
          <cell r="G1121" t="str">
            <v>Dietas</v>
          </cell>
        </row>
        <row r="1122">
          <cell r="B1122">
            <v>770301</v>
          </cell>
          <cell r="C1122">
            <v>7</v>
          </cell>
          <cell r="D1122">
            <v>7</v>
          </cell>
          <cell r="E1122" t="str">
            <v>03</v>
          </cell>
          <cell r="F1122" t="str">
            <v>01</v>
          </cell>
          <cell r="G1122" t="str">
            <v>Dietas</v>
          </cell>
        </row>
        <row r="1123">
          <cell r="B1123">
            <v>7799</v>
          </cell>
          <cell r="C1123">
            <v>7</v>
          </cell>
          <cell r="D1123">
            <v>7</v>
          </cell>
          <cell r="E1123">
            <v>99</v>
          </cell>
          <cell r="F1123">
            <v>0</v>
          </cell>
          <cell r="G1123" t="str">
            <v>Asignaciones a Distribuir</v>
          </cell>
        </row>
        <row r="1124">
          <cell r="B1124">
            <v>779901</v>
          </cell>
          <cell r="C1124">
            <v>7</v>
          </cell>
          <cell r="D1124">
            <v>7</v>
          </cell>
          <cell r="E1124">
            <v>99</v>
          </cell>
          <cell r="F1124" t="str">
            <v>01</v>
          </cell>
          <cell r="G1124" t="str">
            <v>Asignación sujeta a distribución para Inversión</v>
          </cell>
        </row>
        <row r="1125">
          <cell r="B1125">
            <v>78</v>
          </cell>
          <cell r="C1125">
            <v>7</v>
          </cell>
          <cell r="D1125">
            <v>8</v>
          </cell>
          <cell r="E1125">
            <v>0</v>
          </cell>
          <cell r="F1125">
            <v>0</v>
          </cell>
          <cell r="G1125" t="str">
            <v>TRANSFERENCIAS Y DONACIONES PARA INVERSIÓN</v>
          </cell>
        </row>
        <row r="1126">
          <cell r="B1126">
            <v>7801</v>
          </cell>
          <cell r="C1126">
            <v>7</v>
          </cell>
          <cell r="D1126">
            <v>8</v>
          </cell>
          <cell r="E1126" t="str">
            <v>01</v>
          </cell>
          <cell r="F1126">
            <v>0</v>
          </cell>
          <cell r="G1126" t="str">
            <v>Transferencias para Inversión al Sector Público</v>
          </cell>
        </row>
        <row r="1127">
          <cell r="B1127">
            <v>780101</v>
          </cell>
          <cell r="C1127">
            <v>7</v>
          </cell>
          <cell r="D1127">
            <v>8</v>
          </cell>
          <cell r="E1127" t="str">
            <v>01</v>
          </cell>
          <cell r="F1127" t="str">
            <v>01</v>
          </cell>
          <cell r="G1127" t="str">
            <v>A Entidades del Presupuesto General del Estado</v>
          </cell>
        </row>
        <row r="1128">
          <cell r="B1128">
            <v>780102</v>
          </cell>
          <cell r="C1128">
            <v>7</v>
          </cell>
          <cell r="D1128">
            <v>8</v>
          </cell>
          <cell r="E1128" t="str">
            <v>01</v>
          </cell>
          <cell r="F1128" t="str">
            <v>02</v>
          </cell>
          <cell r="G1128" t="str">
            <v>A Entidades Descentralizadas y Autónomas (Transferencias para Inversión)</v>
          </cell>
        </row>
        <row r="1129">
          <cell r="B1129">
            <v>780103</v>
          </cell>
          <cell r="C1129">
            <v>7</v>
          </cell>
          <cell r="D1129">
            <v>8</v>
          </cell>
          <cell r="E1129" t="str">
            <v>01</v>
          </cell>
          <cell r="F1129" t="str">
            <v>03</v>
          </cell>
          <cell r="G1129" t="str">
            <v>A Empresas Públicas</v>
          </cell>
        </row>
        <row r="1130">
          <cell r="B1130">
            <v>780104</v>
          </cell>
          <cell r="C1130">
            <v>7</v>
          </cell>
          <cell r="D1130">
            <v>8</v>
          </cell>
          <cell r="E1130" t="str">
            <v>01</v>
          </cell>
          <cell r="F1130" t="str">
            <v>04</v>
          </cell>
          <cell r="G1130" t="str">
            <v>A Gobiernos Autónomos Descentralizados</v>
          </cell>
        </row>
        <row r="1131">
          <cell r="B1131">
            <v>780105</v>
          </cell>
          <cell r="C1131">
            <v>7</v>
          </cell>
          <cell r="D1131">
            <v>8</v>
          </cell>
          <cell r="E1131" t="str">
            <v>01</v>
          </cell>
          <cell r="F1131" t="str">
            <v>05</v>
          </cell>
          <cell r="G1131" t="str">
            <v>A la Seguridad Social</v>
          </cell>
        </row>
        <row r="1132">
          <cell r="B1132">
            <v>780106</v>
          </cell>
          <cell r="C1132">
            <v>7</v>
          </cell>
          <cell r="D1132">
            <v>8</v>
          </cell>
          <cell r="E1132" t="str">
            <v>01</v>
          </cell>
          <cell r="F1132" t="str">
            <v>06</v>
          </cell>
          <cell r="G1132" t="str">
            <v>A Entidades Financieras Públicas</v>
          </cell>
        </row>
        <row r="1133">
          <cell r="B1133">
            <v>780108</v>
          </cell>
          <cell r="C1133">
            <v>7</v>
          </cell>
          <cell r="D1133">
            <v>8</v>
          </cell>
          <cell r="E1133" t="str">
            <v>01</v>
          </cell>
          <cell r="F1133" t="str">
            <v>08</v>
          </cell>
          <cell r="G1133" t="str">
            <v>A Cuentas o Fondos Especiales</v>
          </cell>
        </row>
        <row r="1134">
          <cell r="B1134">
            <v>7802</v>
          </cell>
          <cell r="C1134">
            <v>7</v>
          </cell>
          <cell r="D1134">
            <v>8</v>
          </cell>
          <cell r="E1134" t="str">
            <v>02</v>
          </cell>
          <cell r="F1134">
            <v>0</v>
          </cell>
          <cell r="G1134" t="str">
            <v>Transferencias y Donaciones de Inversión al Sector Privado Interno</v>
          </cell>
        </row>
        <row r="1135">
          <cell r="B1135">
            <v>780203</v>
          </cell>
          <cell r="C1135">
            <v>7</v>
          </cell>
          <cell r="D1135">
            <v>8</v>
          </cell>
          <cell r="E1135" t="str">
            <v>02</v>
          </cell>
          <cell r="F1135" t="str">
            <v>03</v>
          </cell>
          <cell r="G1135" t="str">
            <v>Transferencias y Donaciones al  Sector Privado Financiero</v>
          </cell>
        </row>
        <row r="1136">
          <cell r="B1136">
            <v>780204</v>
          </cell>
          <cell r="C1136">
            <v>7</v>
          </cell>
          <cell r="D1136">
            <v>8</v>
          </cell>
          <cell r="E1136" t="str">
            <v>02</v>
          </cell>
          <cell r="F1136" t="str">
            <v>04</v>
          </cell>
          <cell r="G1136" t="str">
            <v>Transferencias y Donaciones al Sector Privado no Financiero</v>
          </cell>
        </row>
        <row r="1137">
          <cell r="B1137">
            <v>780206</v>
          </cell>
          <cell r="C1137">
            <v>7</v>
          </cell>
          <cell r="D1137">
            <v>8</v>
          </cell>
          <cell r="E1137" t="str">
            <v>02</v>
          </cell>
          <cell r="F1137" t="str">
            <v>06</v>
          </cell>
          <cell r="G1137" t="str">
            <v>Becas</v>
          </cell>
        </row>
        <row r="1138">
          <cell r="B1138">
            <v>780208</v>
          </cell>
          <cell r="C1138">
            <v>7</v>
          </cell>
          <cell r="D1138">
            <v>8</v>
          </cell>
          <cell r="E1138" t="str">
            <v>02</v>
          </cell>
          <cell r="F1138" t="str">
            <v>08</v>
          </cell>
          <cell r="G1138" t="str">
            <v>Bono de la Vivienda</v>
          </cell>
        </row>
        <row r="1139">
          <cell r="B1139">
            <v>780210</v>
          </cell>
          <cell r="C1139">
            <v>7</v>
          </cell>
          <cell r="D1139">
            <v>8</v>
          </cell>
          <cell r="E1139" t="str">
            <v>02</v>
          </cell>
          <cell r="F1139">
            <v>10</v>
          </cell>
          <cell r="G1139" t="str">
            <v>Transferencias  al  Sector  Privado  no  Financiero  para  sustitución  del  gas  licuado  de</v>
          </cell>
        </row>
        <row r="1140">
          <cell r="B1140">
            <v>7803</v>
          </cell>
          <cell r="C1140">
            <v>7</v>
          </cell>
          <cell r="D1140">
            <v>8</v>
          </cell>
          <cell r="E1140" t="str">
            <v>03</v>
          </cell>
          <cell r="F1140">
            <v>0</v>
          </cell>
          <cell r="G1140" t="str">
            <v>Transferencias y Donaciones de Inversión al Exterior</v>
          </cell>
        </row>
        <row r="1141">
          <cell r="B1141">
            <v>780301</v>
          </cell>
          <cell r="C1141">
            <v>7</v>
          </cell>
          <cell r="D1141">
            <v>8</v>
          </cell>
          <cell r="E1141" t="str">
            <v>03</v>
          </cell>
          <cell r="F1141" t="str">
            <v>01</v>
          </cell>
          <cell r="G1141" t="str">
            <v>Al  Exterior</v>
          </cell>
        </row>
        <row r="1142">
          <cell r="B1142">
            <v>780302</v>
          </cell>
          <cell r="C1142">
            <v>7</v>
          </cell>
          <cell r="D1142">
            <v>8</v>
          </cell>
          <cell r="E1142" t="str">
            <v>03</v>
          </cell>
          <cell r="F1142" t="str">
            <v>02</v>
          </cell>
          <cell r="G1142" t="str">
            <v>A Organismos Externos Partícipes del Fondo Ecuador – Venezuela para el Desarrollo</v>
          </cell>
        </row>
        <row r="1143">
          <cell r="B1143">
            <v>780304</v>
          </cell>
          <cell r="C1143">
            <v>7</v>
          </cell>
          <cell r="D1143">
            <v>8</v>
          </cell>
          <cell r="E1143" t="str">
            <v>03</v>
          </cell>
          <cell r="F1143" t="str">
            <v>04</v>
          </cell>
          <cell r="G1143" t="str">
            <v>Transferencias de Inversión al Sector Privado no Financiero</v>
          </cell>
        </row>
        <row r="1144">
          <cell r="B1144">
            <v>7805</v>
          </cell>
          <cell r="C1144">
            <v>7</v>
          </cell>
          <cell r="D1144">
            <v>8</v>
          </cell>
          <cell r="E1144" t="str">
            <v>05</v>
          </cell>
          <cell r="F1144">
            <v>0</v>
          </cell>
          <cell r="G1144" t="str">
            <v>Subsidios e Incentivo Económico</v>
          </cell>
        </row>
        <row r="1145">
          <cell r="B1145">
            <v>780509</v>
          </cell>
          <cell r="C1145">
            <v>7</v>
          </cell>
          <cell r="D1145">
            <v>8</v>
          </cell>
          <cell r="E1145" t="str">
            <v>05</v>
          </cell>
          <cell r="F1145" t="str">
            <v>09</v>
          </cell>
          <cell r="G1145" t="str">
            <v>Bono de Desnutrición Cero</v>
          </cell>
        </row>
        <row r="1146">
          <cell r="B1146">
            <v>780515</v>
          </cell>
          <cell r="C1146">
            <v>7</v>
          </cell>
          <cell r="D1146">
            <v>8</v>
          </cell>
          <cell r="E1146" t="str">
            <v>05</v>
          </cell>
          <cell r="F1146">
            <v>15</v>
          </cell>
          <cell r="G1146" t="str">
            <v>Bono de Adherencia a la Tuberculosis</v>
          </cell>
        </row>
        <row r="1147">
          <cell r="B1147">
            <v>780516</v>
          </cell>
          <cell r="C1147">
            <v>7</v>
          </cell>
          <cell r="D1147">
            <v>8</v>
          </cell>
          <cell r="E1147" t="str">
            <v>05</v>
          </cell>
          <cell r="F1147">
            <v>16</v>
          </cell>
          <cell r="G1147" t="str">
            <v>Incentivo Económico para Actividades Agropecuarias, Caza y Pesca</v>
          </cell>
        </row>
        <row r="1148">
          <cell r="B1148">
            <v>7806</v>
          </cell>
          <cell r="C1148">
            <v>7</v>
          </cell>
          <cell r="D1148">
            <v>8</v>
          </cell>
          <cell r="E1148" t="str">
            <v>06</v>
          </cell>
          <cell r="F1148">
            <v>0</v>
          </cell>
          <cell r="G1148" t="str">
            <v>Aportes   y   Participaciones   para   Inversión   a   Gobiernos   Autónomos   Descentralizados   y
Regímenes Especiales</v>
          </cell>
        </row>
        <row r="1149">
          <cell r="B1149">
            <v>780603</v>
          </cell>
          <cell r="C1149">
            <v>7</v>
          </cell>
          <cell r="D1149">
            <v>8</v>
          </cell>
          <cell r="E1149" t="str">
            <v>06</v>
          </cell>
          <cell r="F1149" t="str">
            <v>03</v>
          </cell>
          <cell r="G1149" t="str">
            <v>Al Fondo de Inversiones Municipales por Aporte del FODESEC</v>
          </cell>
        </row>
        <row r="1150">
          <cell r="B1150">
            <v>780604</v>
          </cell>
          <cell r="C1150">
            <v>7</v>
          </cell>
          <cell r="D1150">
            <v>8</v>
          </cell>
          <cell r="E1150" t="str">
            <v>06</v>
          </cell>
          <cell r="F1150" t="str">
            <v>04</v>
          </cell>
          <cell r="G1150" t="str">
            <v>A Municipios que no son Capitales de Provincia, por Aporte del FODESEC</v>
          </cell>
        </row>
        <row r="1151">
          <cell r="B1151">
            <v>780605</v>
          </cell>
          <cell r="C1151">
            <v>7</v>
          </cell>
          <cell r="D1151">
            <v>8</v>
          </cell>
          <cell r="E1151" t="str">
            <v>06</v>
          </cell>
          <cell r="F1151" t="str">
            <v>05</v>
          </cell>
          <cell r="G1151" t="str">
            <v>A Consejos Provinciales por Aporte del FODESEC</v>
          </cell>
        </row>
        <row r="1152">
          <cell r="B1152">
            <v>780606</v>
          </cell>
          <cell r="C1152">
            <v>7</v>
          </cell>
          <cell r="D1152">
            <v>8</v>
          </cell>
          <cell r="E1152" t="str">
            <v>06</v>
          </cell>
          <cell r="F1152" t="str">
            <v>06</v>
          </cell>
          <cell r="G1152" t="str">
            <v>Al INGALA por Aporte del FODESEC</v>
          </cell>
        </row>
        <row r="1153">
          <cell r="B1153">
            <v>780628</v>
          </cell>
          <cell r="C1153">
            <v>7</v>
          </cell>
          <cell r="D1153">
            <v>8</v>
          </cell>
          <cell r="E1153" t="str">
            <v>06</v>
          </cell>
          <cell r="F1153">
            <v>28</v>
          </cell>
          <cell r="G1153" t="str">
            <v>A Municipios Capitales de Provincia, por Aporte del FODESEC</v>
          </cell>
        </row>
        <row r="1154">
          <cell r="B1154">
            <v>780629</v>
          </cell>
          <cell r="C1154">
            <v>7</v>
          </cell>
          <cell r="D1154">
            <v>8</v>
          </cell>
          <cell r="E1154" t="str">
            <v>06</v>
          </cell>
          <cell r="F1154">
            <v>29</v>
          </cell>
          <cell r="G1154" t="str">
            <v>A Gobiernos Autónomos Descentralizados por Emergencias</v>
          </cell>
        </row>
        <row r="1155">
          <cell r="B1155">
            <v>780630</v>
          </cell>
          <cell r="C1155">
            <v>7</v>
          </cell>
          <cell r="D1155">
            <v>8</v>
          </cell>
          <cell r="E1155" t="str">
            <v>06</v>
          </cell>
          <cell r="F1155">
            <v>30</v>
          </cell>
          <cell r="G1155" t="str">
            <v>A Gobiernos Autónomos Descentralizados Distritales y Cantonales por Emergencias</v>
          </cell>
        </row>
        <row r="1156">
          <cell r="B1156">
            <v>780631</v>
          </cell>
          <cell r="C1156">
            <v>7</v>
          </cell>
          <cell r="D1156">
            <v>8</v>
          </cell>
          <cell r="E1156" t="str">
            <v>06</v>
          </cell>
          <cell r="F1156">
            <v>31</v>
          </cell>
          <cell r="G1156" t="str">
            <v>A Gobiernos Autónomos Descentralizados Provinciales y Régimen Especial de Galápagos
por Emergencias</v>
          </cell>
        </row>
        <row r="1157">
          <cell r="B1157">
            <v>780632</v>
          </cell>
          <cell r="C1157">
            <v>7</v>
          </cell>
          <cell r="D1157">
            <v>8</v>
          </cell>
          <cell r="E1157" t="str">
            <v>06</v>
          </cell>
          <cell r="F1157">
            <v>32</v>
          </cell>
          <cell r="G1157" t="str">
            <v>A Gobiernos Autónomos Descentralizados Parroquiales Rurales por Emergencias</v>
          </cell>
        </row>
        <row r="1158">
          <cell r="B1158">
            <v>780633</v>
          </cell>
          <cell r="C1158">
            <v>7</v>
          </cell>
          <cell r="D1158">
            <v>8</v>
          </cell>
          <cell r="E1158" t="str">
            <v>06</v>
          </cell>
          <cell r="F1158">
            <v>33</v>
          </cell>
          <cell r="G1158" t="str">
            <v>A Gobiernos Autónomos Descentralizados Regionales por Emergencias</v>
          </cell>
        </row>
        <row r="1159">
          <cell r="B1159">
            <v>780634</v>
          </cell>
          <cell r="C1159">
            <v>7</v>
          </cell>
          <cell r="D1159">
            <v>8</v>
          </cell>
          <cell r="E1159" t="str">
            <v>06</v>
          </cell>
          <cell r="F1159">
            <v>34</v>
          </cell>
          <cell r="G1159" t="str">
            <v>A Gobiernos Autónomos Descentralizados Regionales</v>
          </cell>
        </row>
        <row r="1160">
          <cell r="B1160">
            <v>780642</v>
          </cell>
          <cell r="C1160">
            <v>7</v>
          </cell>
          <cell r="D1160">
            <v>8</v>
          </cell>
          <cell r="E1160" t="str">
            <v>06</v>
          </cell>
          <cell r="F1160">
            <v>42</v>
          </cell>
          <cell r="G1160" t="str">
            <v>A Gobiernos Autónomos Descentralizados Provinciales y Régimen Especial de Galápagos
por el Ejercicio de Nuevas Competencias</v>
          </cell>
        </row>
        <row r="1161">
          <cell r="B1161">
            <v>780643</v>
          </cell>
          <cell r="C1161">
            <v>7</v>
          </cell>
          <cell r="D1161">
            <v>8</v>
          </cell>
          <cell r="E1161" t="str">
            <v>06</v>
          </cell>
          <cell r="F1161">
            <v>43</v>
          </cell>
          <cell r="G1161" t="str">
            <v>A  Gobiernos  Autónomos  Descentralizados  Distritales  y  Municipales  por  el  Ejercicio  de
Nuevas Competencias</v>
          </cell>
        </row>
        <row r="1162">
          <cell r="B1162">
            <v>7807</v>
          </cell>
          <cell r="C1162">
            <v>7</v>
          </cell>
          <cell r="D1162">
            <v>8</v>
          </cell>
          <cell r="E1162" t="str">
            <v>07</v>
          </cell>
          <cell r="F1162">
            <v>0</v>
          </cell>
          <cell r="G1162" t="str">
            <v>Participaciones  de  Capital  en  los  Ingresos  Petroleros  a  favor  de  la  Fuente  Fiscal  del
Presupuesto General del Estado</v>
          </cell>
        </row>
        <row r="1163">
          <cell r="B1163">
            <v>780701</v>
          </cell>
          <cell r="C1163">
            <v>7</v>
          </cell>
          <cell r="D1163">
            <v>8</v>
          </cell>
          <cell r="E1163" t="str">
            <v>07</v>
          </cell>
          <cell r="F1163" t="str">
            <v>01</v>
          </cell>
          <cell r="G1163" t="str">
            <v>Por Regalías de PETROECUADOR</v>
          </cell>
        </row>
        <row r="1164">
          <cell r="B1164">
            <v>780702</v>
          </cell>
          <cell r="C1164">
            <v>7</v>
          </cell>
          <cell r="D1164">
            <v>8</v>
          </cell>
          <cell r="E1164" t="str">
            <v>07</v>
          </cell>
          <cell r="F1164" t="str">
            <v>02</v>
          </cell>
          <cell r="G1164" t="str">
            <v>Por Regalías de Participación del Estado</v>
          </cell>
        </row>
        <row r="1165">
          <cell r="B1165">
            <v>780703</v>
          </cell>
          <cell r="C1165">
            <v>7</v>
          </cell>
          <cell r="D1165">
            <v>8</v>
          </cell>
          <cell r="E1165" t="str">
            <v>07</v>
          </cell>
          <cell r="F1165" t="str">
            <v>03</v>
          </cell>
          <cell r="G1165" t="str">
            <v>Por Regalías de Campos Marginales</v>
          </cell>
        </row>
        <row r="1166">
          <cell r="B1166">
            <v>780704</v>
          </cell>
          <cell r="C1166">
            <v>7</v>
          </cell>
          <cell r="D1166">
            <v>8</v>
          </cell>
          <cell r="E1166" t="str">
            <v>07</v>
          </cell>
          <cell r="F1166" t="str">
            <v>04</v>
          </cell>
          <cell r="G1166" t="str">
            <v>Por Regalías de Alianzas Operativas</v>
          </cell>
        </row>
        <row r="1167">
          <cell r="B1167">
            <v>780705</v>
          </cell>
          <cell r="C1167">
            <v>7</v>
          </cell>
          <cell r="D1167">
            <v>8</v>
          </cell>
          <cell r="E1167" t="str">
            <v>07</v>
          </cell>
          <cell r="F1167" t="str">
            <v>05</v>
          </cell>
          <cell r="G1167" t="str">
            <v>Por Exportaciones de Petróleo de PETROECUADOR Ex-Consorcio</v>
          </cell>
        </row>
        <row r="1168">
          <cell r="B1168">
            <v>780706</v>
          </cell>
          <cell r="C1168">
            <v>7</v>
          </cell>
          <cell r="D1168">
            <v>8</v>
          </cell>
          <cell r="E1168" t="str">
            <v>07</v>
          </cell>
          <cell r="F1168" t="str">
            <v>06</v>
          </cell>
          <cell r="G1168" t="str">
            <v>Por Exportaciones de Petróleo de PETROECUADOR Nororiente</v>
          </cell>
        </row>
        <row r="1169">
          <cell r="B1169">
            <v>780707</v>
          </cell>
          <cell r="C1169">
            <v>7</v>
          </cell>
          <cell r="D1169">
            <v>8</v>
          </cell>
          <cell r="E1169" t="str">
            <v>07</v>
          </cell>
          <cell r="F1169" t="str">
            <v>07</v>
          </cell>
          <cell r="G1169" t="str">
            <v>Por Exportaciones de Petróleo Participación con City Oriente  Bloque 27</v>
          </cell>
        </row>
        <row r="1170">
          <cell r="B1170">
            <v>780708</v>
          </cell>
          <cell r="C1170">
            <v>7</v>
          </cell>
          <cell r="D1170">
            <v>8</v>
          </cell>
          <cell r="E1170" t="str">
            <v>07</v>
          </cell>
          <cell r="F1170" t="str">
            <v>08</v>
          </cell>
          <cell r="G1170" t="str">
            <v>Por Exportaciones de Petróleo Participación con YPF Bloque 16 y BOGUI CAPIRON</v>
          </cell>
        </row>
        <row r="1171">
          <cell r="B1171">
            <v>780709</v>
          </cell>
          <cell r="C1171">
            <v>7</v>
          </cell>
          <cell r="D1171">
            <v>8</v>
          </cell>
          <cell r="E1171" t="str">
            <v>07</v>
          </cell>
          <cell r="F1171" t="str">
            <v>09</v>
          </cell>
          <cell r="G1171" t="str">
            <v>Por Exportaciones de Petróleo Participación con Canadá Grande Bloque 1</v>
          </cell>
        </row>
        <row r="1172">
          <cell r="B1172">
            <v>780710</v>
          </cell>
          <cell r="C1172">
            <v>7</v>
          </cell>
          <cell r="D1172">
            <v>8</v>
          </cell>
          <cell r="E1172" t="str">
            <v>07</v>
          </cell>
          <cell r="F1172">
            <v>10</v>
          </cell>
          <cell r="G1172" t="str">
            <v>Por Exportaciones de Petróleo Participación con PERENCO Coca Payamino y Bloques 7 y
21</v>
          </cell>
        </row>
        <row r="1173">
          <cell r="B1173">
            <v>780711</v>
          </cell>
          <cell r="C1173">
            <v>7</v>
          </cell>
          <cell r="D1173">
            <v>8</v>
          </cell>
          <cell r="E1173" t="str">
            <v>07</v>
          </cell>
          <cell r="F1173">
            <v>11</v>
          </cell>
          <cell r="G1173" t="str">
            <v>Por Exportaciones de Crudo Participación con Occidental Lim y Bloque 15 y EdenYuturi</v>
          </cell>
        </row>
        <row r="1174">
          <cell r="B1174">
            <v>780712</v>
          </cell>
          <cell r="C1174">
            <v>7</v>
          </cell>
          <cell r="D1174">
            <v>8</v>
          </cell>
          <cell r="E1174" t="str">
            <v>07</v>
          </cell>
          <cell r="F1174">
            <v>12</v>
          </cell>
          <cell r="G1174" t="str">
            <v>De Exportaciones de Petróleo Participación Petro -Oriental Bloques 14 y 17</v>
          </cell>
        </row>
        <row r="1175">
          <cell r="B1175">
            <v>780713</v>
          </cell>
          <cell r="C1175">
            <v>7</v>
          </cell>
          <cell r="D1175">
            <v>8</v>
          </cell>
          <cell r="E1175" t="str">
            <v>07</v>
          </cell>
          <cell r="F1175">
            <v>13</v>
          </cell>
          <cell r="G1175" t="str">
            <v>Por  Exportaciones  de  Petróleo  Participación  con  Ecuador  TLC  Bloque  18  y  Campo Compartido Palo Azul</v>
          </cell>
        </row>
        <row r="1176">
          <cell r="B1176">
            <v>780714</v>
          </cell>
          <cell r="C1176">
            <v>7</v>
          </cell>
          <cell r="D1176">
            <v>8</v>
          </cell>
          <cell r="E1176" t="str">
            <v>07</v>
          </cell>
          <cell r="F1176">
            <v>14</v>
          </cell>
          <cell r="G1176" t="str">
            <v>Por Exportaciones de Petróleo Participación con CNPC Bloque 11 Cristal Rubí</v>
          </cell>
        </row>
        <row r="1177">
          <cell r="B1177">
            <v>780715</v>
          </cell>
          <cell r="C1177">
            <v>7</v>
          </cell>
          <cell r="D1177">
            <v>8</v>
          </cell>
          <cell r="E1177" t="str">
            <v>07</v>
          </cell>
          <cell r="F1177">
            <v>15</v>
          </cell>
          <cell r="G1177" t="str">
            <v>Por Exportaciones de Petróleo de Participación en Campos Marginales</v>
          </cell>
        </row>
        <row r="1178">
          <cell r="B1178">
            <v>780716</v>
          </cell>
          <cell r="C1178">
            <v>7</v>
          </cell>
          <cell r="D1178">
            <v>8</v>
          </cell>
          <cell r="E1178" t="str">
            <v>07</v>
          </cell>
          <cell r="F1178">
            <v>16</v>
          </cell>
          <cell r="G1178" t="str">
            <v>Por Exportaciones de Petróleo de Alianzas Operativas</v>
          </cell>
        </row>
        <row r="1179">
          <cell r="B1179">
            <v>780717</v>
          </cell>
          <cell r="C1179">
            <v>7</v>
          </cell>
          <cell r="D1179">
            <v>8</v>
          </cell>
          <cell r="E1179" t="str">
            <v>07</v>
          </cell>
          <cell r="F1179">
            <v>17</v>
          </cell>
          <cell r="G1179" t="str">
            <v>Por Exportaciones de Petróleo de Diferencial de Calidad</v>
          </cell>
        </row>
        <row r="1180">
          <cell r="B1180">
            <v>780718</v>
          </cell>
          <cell r="C1180">
            <v>7</v>
          </cell>
          <cell r="D1180">
            <v>8</v>
          </cell>
          <cell r="E1180" t="str">
            <v>07</v>
          </cell>
          <cell r="F1180">
            <v>18</v>
          </cell>
          <cell r="G1180" t="str">
            <v>Por Exportaciones de Petróleo de Compañías de Prestación de Servicios</v>
          </cell>
        </row>
        <row r="1181">
          <cell r="B1181">
            <v>780719</v>
          </cell>
          <cell r="C1181">
            <v>7</v>
          </cell>
          <cell r="D1181">
            <v>8</v>
          </cell>
          <cell r="E1181" t="str">
            <v>07</v>
          </cell>
          <cell r="F1181">
            <v>19</v>
          </cell>
          <cell r="G1181" t="str">
            <v>Por  Exportaciones  de  Petróleo  de  Compañías  de  Prestación  de  Servicios  Específicos</v>
          </cell>
        </row>
        <row r="1182">
          <cell r="B1182">
            <v>780720</v>
          </cell>
          <cell r="C1182">
            <v>7</v>
          </cell>
          <cell r="D1182">
            <v>8</v>
          </cell>
          <cell r="E1182" t="str">
            <v>07</v>
          </cell>
          <cell r="F1182">
            <v>20</v>
          </cell>
          <cell r="G1182" t="str">
            <v>Por  Exportaciones  de  Petróleo  de  Compañías  de  Prestación  de  Servicios  Específicos
Tivacuno</v>
          </cell>
        </row>
        <row r="1183">
          <cell r="B1183">
            <v>780721</v>
          </cell>
          <cell r="C1183">
            <v>7</v>
          </cell>
          <cell r="D1183">
            <v>8</v>
          </cell>
          <cell r="E1183" t="str">
            <v>07</v>
          </cell>
          <cell r="F1183">
            <v>21</v>
          </cell>
          <cell r="G1183" t="str">
            <v>Por Participación de Excedentes de Precios de Contratos Petroleros con Andes Petroleum
Bloque Fanny 18 B – Tarapoa</v>
          </cell>
        </row>
        <row r="1184">
          <cell r="B1184">
            <v>780722</v>
          </cell>
          <cell r="C1184">
            <v>7</v>
          </cell>
          <cell r="D1184">
            <v>8</v>
          </cell>
          <cell r="E1184" t="str">
            <v>07</v>
          </cell>
          <cell r="F1184">
            <v>22</v>
          </cell>
          <cell r="G1184" t="str">
            <v>Por  Participación  de  Excedentes  de  Precios  de  Contratos  Petroleros  con  City  Oriente
Bloque 27</v>
          </cell>
        </row>
        <row r="1185">
          <cell r="B1185">
            <v>780723</v>
          </cell>
          <cell r="C1185">
            <v>7</v>
          </cell>
          <cell r="D1185">
            <v>8</v>
          </cell>
          <cell r="E1185" t="str">
            <v>07</v>
          </cell>
          <cell r="F1185">
            <v>23</v>
          </cell>
          <cell r="G1185" t="str">
            <v>Por Participación de Excedentes de Precios de Contratos Petroleros con Perenco Bloques
7 y 21</v>
          </cell>
        </row>
        <row r="1186">
          <cell r="B1186">
            <v>780724</v>
          </cell>
          <cell r="C1186">
            <v>7</v>
          </cell>
          <cell r="D1186">
            <v>8</v>
          </cell>
          <cell r="E1186" t="str">
            <v>07</v>
          </cell>
          <cell r="F1186">
            <v>24</v>
          </cell>
          <cell r="G1186" t="str">
            <v>Por  Participación  de  Excedentes  de  Precios  de  Contratos  Petroleros  con  Petro-Oriental
Bloques 14 y 17</v>
          </cell>
        </row>
        <row r="1187">
          <cell r="B1187">
            <v>780725</v>
          </cell>
          <cell r="C1187">
            <v>7</v>
          </cell>
          <cell r="D1187">
            <v>8</v>
          </cell>
          <cell r="E1187" t="str">
            <v>07</v>
          </cell>
          <cell r="F1187">
            <v>25</v>
          </cell>
          <cell r="G1187" t="str">
            <v>Por  Participación  de  Excedentes  de  Precios  de  Contratos  Petroleros  con  REPSOL  YPF
Bloque 16</v>
          </cell>
        </row>
        <row r="1188">
          <cell r="B1188">
            <v>780726</v>
          </cell>
          <cell r="C1188">
            <v>7</v>
          </cell>
          <cell r="D1188">
            <v>8</v>
          </cell>
          <cell r="E1188" t="str">
            <v>07</v>
          </cell>
          <cell r="F1188">
            <v>26</v>
          </cell>
          <cell r="G1188" t="str">
            <v>Por Participación de Excedentes de Precios de Contratos Petroleros con Ecuador TLC SA Bloque 18 Palo Azul</v>
          </cell>
        </row>
        <row r="1189">
          <cell r="B1189">
            <v>780727</v>
          </cell>
          <cell r="C1189">
            <v>7</v>
          </cell>
          <cell r="D1189">
            <v>8</v>
          </cell>
          <cell r="E1189" t="str">
            <v>07</v>
          </cell>
          <cell r="F1189">
            <v>27</v>
          </cell>
          <cell r="G1189" t="str">
            <v>Por Participación de Excedentes de Precios de Contratos Petroleros con Canadá Grande
Limit.</v>
          </cell>
        </row>
        <row r="1190">
          <cell r="B1190">
            <v>780728</v>
          </cell>
          <cell r="C1190">
            <v>7</v>
          </cell>
          <cell r="D1190">
            <v>8</v>
          </cell>
          <cell r="E1190" t="str">
            <v>07</v>
          </cell>
          <cell r="F1190">
            <v>28</v>
          </cell>
          <cell r="G1190" t="str">
            <v>Por Exportaciones de Petróleo Bloque 15 y Unificados</v>
          </cell>
        </row>
        <row r="1191">
          <cell r="B1191">
            <v>780729</v>
          </cell>
          <cell r="C1191">
            <v>7</v>
          </cell>
          <cell r="D1191">
            <v>8</v>
          </cell>
          <cell r="E1191" t="str">
            <v>07</v>
          </cell>
          <cell r="F1191">
            <v>29</v>
          </cell>
          <cell r="G1191" t="str">
            <v>Por Exportaciones de Petróleo de Participación con Andes Petroleum Bloque Fanny 18 B -
Tarapoa</v>
          </cell>
        </row>
        <row r="1192">
          <cell r="B1192">
            <v>780730</v>
          </cell>
          <cell r="C1192">
            <v>7</v>
          </cell>
          <cell r="D1192">
            <v>8</v>
          </cell>
          <cell r="E1192" t="str">
            <v>07</v>
          </cell>
          <cell r="F1192">
            <v>30</v>
          </cell>
          <cell r="G1192" t="str">
            <v>Por Regalías PETROAMAZONAS Bloque 15</v>
          </cell>
        </row>
        <row r="1193">
          <cell r="B1193">
            <v>780731</v>
          </cell>
          <cell r="C1193">
            <v>7</v>
          </cell>
          <cell r="D1193">
            <v>8</v>
          </cell>
          <cell r="E1193" t="str">
            <v>07</v>
          </cell>
          <cell r="F1193">
            <v>31</v>
          </cell>
          <cell r="G1193" t="str">
            <v>Por Regalías PETROECUADOR Bloque 27</v>
          </cell>
        </row>
        <row r="1194">
          <cell r="B1194">
            <v>780732</v>
          </cell>
          <cell r="C1194">
            <v>7</v>
          </cell>
          <cell r="D1194">
            <v>8</v>
          </cell>
          <cell r="E1194" t="str">
            <v>07</v>
          </cell>
          <cell r="F1194">
            <v>32</v>
          </cell>
          <cell r="G1194" t="str">
            <v>Por Exportaciones de Petróleo Bloque 27</v>
          </cell>
        </row>
        <row r="1195">
          <cell r="B1195">
            <v>780735</v>
          </cell>
          <cell r="C1195">
            <v>7</v>
          </cell>
          <cell r="D1195">
            <v>8</v>
          </cell>
          <cell r="E1195" t="str">
            <v>07</v>
          </cell>
          <cell r="F1195">
            <v>35</v>
          </cell>
          <cell r="G1195" t="str">
            <v>Por la Explotación de Gas Natural</v>
          </cell>
        </row>
        <row r="1196">
          <cell r="B1196">
            <v>7808</v>
          </cell>
          <cell r="C1196">
            <v>7</v>
          </cell>
          <cell r="D1196">
            <v>8</v>
          </cell>
          <cell r="E1196" t="str">
            <v>08</v>
          </cell>
          <cell r="F1196">
            <v>0</v>
          </cell>
          <cell r="G1196" t="str">
            <v>Por   Participaciones   de   Capital   de   los   Entes   Públicos   y   Privados   en   los   Ingresos
Hidrocarburíferos</v>
          </cell>
        </row>
        <row r="1197">
          <cell r="B1197">
            <v>780801</v>
          </cell>
          <cell r="C1197">
            <v>7</v>
          </cell>
          <cell r="D1197">
            <v>8</v>
          </cell>
          <cell r="E1197" t="str">
            <v>08</v>
          </cell>
          <cell r="F1197" t="str">
            <v>01</v>
          </cell>
          <cell r="G1197" t="str">
            <v>Al Presupuesto General del Estado</v>
          </cell>
        </row>
        <row r="1198">
          <cell r="B1198">
            <v>780802</v>
          </cell>
          <cell r="C1198">
            <v>7</v>
          </cell>
          <cell r="D1198">
            <v>8</v>
          </cell>
          <cell r="E1198" t="str">
            <v>08</v>
          </cell>
          <cell r="F1198" t="str">
            <v>02</v>
          </cell>
          <cell r="G1198" t="str">
            <v>A Entidades Descentralizadas y Autónomas</v>
          </cell>
        </row>
        <row r="1199">
          <cell r="B1199">
            <v>780803</v>
          </cell>
          <cell r="C1199">
            <v>7</v>
          </cell>
          <cell r="D1199">
            <v>8</v>
          </cell>
          <cell r="E1199" t="str">
            <v>08</v>
          </cell>
          <cell r="F1199" t="str">
            <v>03</v>
          </cell>
          <cell r="G1199" t="str">
            <v>A Empresas Públicas</v>
          </cell>
        </row>
        <row r="1200">
          <cell r="B1200">
            <v>780804</v>
          </cell>
          <cell r="C1200">
            <v>7</v>
          </cell>
          <cell r="D1200">
            <v>8</v>
          </cell>
          <cell r="E1200" t="str">
            <v>08</v>
          </cell>
          <cell r="F1200" t="str">
            <v>04</v>
          </cell>
          <cell r="G1200" t="str">
            <v>A Gobiernos Autónomos Descentralizados</v>
          </cell>
        </row>
        <row r="1201">
          <cell r="B1201">
            <v>780805</v>
          </cell>
          <cell r="C1201">
            <v>7</v>
          </cell>
          <cell r="D1201">
            <v>8</v>
          </cell>
          <cell r="E1201" t="str">
            <v>08</v>
          </cell>
          <cell r="F1201" t="str">
            <v>05</v>
          </cell>
          <cell r="G1201" t="str">
            <v>A la Seguridad Social</v>
          </cell>
        </row>
        <row r="1202">
          <cell r="B1202">
            <v>780806</v>
          </cell>
          <cell r="C1202">
            <v>7</v>
          </cell>
          <cell r="D1202">
            <v>8</v>
          </cell>
          <cell r="E1202" t="str">
            <v>08</v>
          </cell>
          <cell r="F1202" t="str">
            <v>06</v>
          </cell>
          <cell r="G1202" t="str">
            <v>A Entidades Financieras Públicas</v>
          </cell>
        </row>
        <row r="1203">
          <cell r="B1203">
            <v>780808</v>
          </cell>
          <cell r="C1203">
            <v>7</v>
          </cell>
          <cell r="D1203">
            <v>8</v>
          </cell>
          <cell r="E1203" t="str">
            <v>08</v>
          </cell>
          <cell r="F1203" t="str">
            <v>08</v>
          </cell>
          <cell r="G1203" t="str">
            <v>A Cuentas o Fondos Especiales</v>
          </cell>
        </row>
        <row r="1204">
          <cell r="B1204">
            <v>780811</v>
          </cell>
          <cell r="C1204">
            <v>7</v>
          </cell>
          <cell r="D1204">
            <v>8</v>
          </cell>
          <cell r="E1204" t="str">
            <v>08</v>
          </cell>
          <cell r="F1204">
            <v>11</v>
          </cell>
          <cell r="G1204" t="str">
            <v>Al Sector Privado</v>
          </cell>
        </row>
        <row r="1205">
          <cell r="B1205">
            <v>7809</v>
          </cell>
          <cell r="C1205">
            <v>7</v>
          </cell>
          <cell r="D1205">
            <v>8</v>
          </cell>
          <cell r="E1205" t="str">
            <v>09</v>
          </cell>
          <cell r="F1205">
            <v>0</v>
          </cell>
          <cell r="G1205" t="str">
            <v>Por   Participaciones   para   Inversión   de   los   Entes   Públicos   y   Privados   en   Ingresos
Preasignados</v>
          </cell>
        </row>
        <row r="1206">
          <cell r="B1206">
            <v>780901</v>
          </cell>
          <cell r="C1206">
            <v>7</v>
          </cell>
          <cell r="D1206">
            <v>8</v>
          </cell>
          <cell r="E1206" t="str">
            <v>09</v>
          </cell>
          <cell r="F1206" t="str">
            <v>01</v>
          </cell>
          <cell r="G1206" t="str">
            <v>A Entidades del Presupuesto General del Estado</v>
          </cell>
        </row>
        <row r="1207">
          <cell r="B1207">
            <v>780902</v>
          </cell>
          <cell r="C1207">
            <v>7</v>
          </cell>
          <cell r="D1207">
            <v>8</v>
          </cell>
          <cell r="E1207" t="str">
            <v>09</v>
          </cell>
          <cell r="F1207" t="str">
            <v>02</v>
          </cell>
          <cell r="G1207" t="str">
            <v>A Entidades Descentralizadas y Autónomas</v>
          </cell>
        </row>
        <row r="1208">
          <cell r="B1208">
            <v>780903</v>
          </cell>
          <cell r="C1208">
            <v>7</v>
          </cell>
          <cell r="D1208">
            <v>8</v>
          </cell>
          <cell r="E1208" t="str">
            <v>09</v>
          </cell>
          <cell r="F1208" t="str">
            <v>03</v>
          </cell>
          <cell r="G1208" t="str">
            <v>A Empresas Públicas</v>
          </cell>
        </row>
        <row r="1209">
          <cell r="B1209">
            <v>780904</v>
          </cell>
          <cell r="C1209">
            <v>7</v>
          </cell>
          <cell r="D1209">
            <v>8</v>
          </cell>
          <cell r="E1209" t="str">
            <v>09</v>
          </cell>
          <cell r="F1209" t="str">
            <v>04</v>
          </cell>
          <cell r="G1209" t="str">
            <v>A Gobiernos Autónomos Descentralizados</v>
          </cell>
        </row>
        <row r="1210">
          <cell r="B1210">
            <v>780905</v>
          </cell>
          <cell r="C1210">
            <v>7</v>
          </cell>
          <cell r="D1210">
            <v>8</v>
          </cell>
          <cell r="E1210" t="str">
            <v>09</v>
          </cell>
          <cell r="F1210" t="str">
            <v>05</v>
          </cell>
          <cell r="G1210" t="str">
            <v>A la Seguridad Social</v>
          </cell>
        </row>
        <row r="1211">
          <cell r="B1211">
            <v>780906</v>
          </cell>
          <cell r="C1211">
            <v>7</v>
          </cell>
          <cell r="D1211">
            <v>8</v>
          </cell>
          <cell r="E1211" t="str">
            <v>09</v>
          </cell>
          <cell r="F1211" t="str">
            <v>06</v>
          </cell>
          <cell r="G1211" t="str">
            <v>A Entidades Financieras Públicas</v>
          </cell>
        </row>
        <row r="1212">
          <cell r="B1212">
            <v>780908</v>
          </cell>
          <cell r="C1212">
            <v>7</v>
          </cell>
          <cell r="D1212">
            <v>8</v>
          </cell>
          <cell r="E1212" t="str">
            <v>09</v>
          </cell>
          <cell r="F1212" t="str">
            <v>08</v>
          </cell>
          <cell r="G1212" t="str">
            <v>A Cuentas o Fondos Especiales</v>
          </cell>
        </row>
        <row r="1213">
          <cell r="B1213">
            <v>780911</v>
          </cell>
          <cell r="C1213">
            <v>7</v>
          </cell>
          <cell r="D1213">
            <v>8</v>
          </cell>
          <cell r="E1213" t="str">
            <v>09</v>
          </cell>
          <cell r="F1213">
            <v>11</v>
          </cell>
          <cell r="G1213" t="str">
            <v>Al Sector Privado</v>
          </cell>
        </row>
        <row r="1214">
          <cell r="B1214">
            <v>7899</v>
          </cell>
          <cell r="C1214">
            <v>7</v>
          </cell>
          <cell r="D1214">
            <v>8</v>
          </cell>
          <cell r="E1214">
            <v>99</v>
          </cell>
          <cell r="F1214">
            <v>0</v>
          </cell>
          <cell r="G1214" t="str">
            <v>Asignaciones a Distribuir</v>
          </cell>
        </row>
        <row r="1215">
          <cell r="B1215">
            <v>789901</v>
          </cell>
          <cell r="C1215">
            <v>7</v>
          </cell>
          <cell r="D1215">
            <v>8</v>
          </cell>
          <cell r="E1215">
            <v>99</v>
          </cell>
          <cell r="F1215" t="str">
            <v>01</v>
          </cell>
          <cell r="G1215" t="str">
            <v>Asignación a Distribuir para Transferencias y Donaciones de Inversión</v>
          </cell>
        </row>
        <row r="1216">
          <cell r="B1216">
            <v>8</v>
          </cell>
          <cell r="C1216">
            <v>8</v>
          </cell>
          <cell r="D1216">
            <v>0</v>
          </cell>
          <cell r="E1216">
            <v>0</v>
          </cell>
          <cell r="F1216">
            <v>0</v>
          </cell>
          <cell r="G1216" t="str">
            <v>GASTOS DE CAPITAL</v>
          </cell>
        </row>
        <row r="1217">
          <cell r="B1217">
            <v>84</v>
          </cell>
          <cell r="C1217">
            <v>8</v>
          </cell>
          <cell r="D1217">
            <v>4</v>
          </cell>
          <cell r="E1217">
            <v>0</v>
          </cell>
          <cell r="F1217">
            <v>0</v>
          </cell>
          <cell r="G1217" t="str">
            <v>BIENES DE LARGA DURACIÓN</v>
          </cell>
        </row>
        <row r="1218">
          <cell r="B1218">
            <v>8401</v>
          </cell>
          <cell r="C1218">
            <v>8</v>
          </cell>
          <cell r="D1218">
            <v>4</v>
          </cell>
          <cell r="E1218" t="str">
            <v>01</v>
          </cell>
          <cell r="F1218">
            <v>0</v>
          </cell>
          <cell r="G1218" t="str">
            <v>Bienes Muebles</v>
          </cell>
        </row>
        <row r="1219">
          <cell r="B1219">
            <v>840103</v>
          </cell>
          <cell r="C1219">
            <v>8</v>
          </cell>
          <cell r="D1219">
            <v>4</v>
          </cell>
          <cell r="E1219" t="str">
            <v>01</v>
          </cell>
          <cell r="F1219" t="str">
            <v>03</v>
          </cell>
          <cell r="G1219" t="str">
            <v>Mobiliarios (de Larga Duración)</v>
          </cell>
        </row>
        <row r="1220">
          <cell r="B1220">
            <v>840104</v>
          </cell>
          <cell r="C1220">
            <v>8</v>
          </cell>
          <cell r="D1220">
            <v>4</v>
          </cell>
          <cell r="E1220" t="str">
            <v>01</v>
          </cell>
          <cell r="F1220" t="str">
            <v>04</v>
          </cell>
          <cell r="G1220" t="str">
            <v>Maquinarias y Equipos (de Larga Duración)</v>
          </cell>
        </row>
        <row r="1221">
          <cell r="B1221">
            <v>840105</v>
          </cell>
          <cell r="C1221">
            <v>8</v>
          </cell>
          <cell r="D1221">
            <v>4</v>
          </cell>
          <cell r="E1221" t="str">
            <v>01</v>
          </cell>
          <cell r="F1221" t="str">
            <v>05</v>
          </cell>
          <cell r="G1221" t="str">
            <v>Vehículos (de Larga Duración)</v>
          </cell>
        </row>
        <row r="1222">
          <cell r="B1222">
            <v>840106</v>
          </cell>
          <cell r="C1222">
            <v>8</v>
          </cell>
          <cell r="D1222">
            <v>4</v>
          </cell>
          <cell r="E1222" t="str">
            <v>01</v>
          </cell>
          <cell r="F1222" t="str">
            <v>06</v>
          </cell>
          <cell r="G1222" t="str">
            <v>Herramientas (de Larga Duración)</v>
          </cell>
        </row>
        <row r="1223">
          <cell r="B1223">
            <v>840107</v>
          </cell>
          <cell r="C1223">
            <v>8</v>
          </cell>
          <cell r="D1223">
            <v>4</v>
          </cell>
          <cell r="E1223" t="str">
            <v>01</v>
          </cell>
          <cell r="F1223" t="str">
            <v>07</v>
          </cell>
          <cell r="G1223" t="str">
            <v>Equipos, Sistemas y Paquetes Informáticos</v>
          </cell>
        </row>
        <row r="1224">
          <cell r="B1224">
            <v>840108</v>
          </cell>
          <cell r="C1224">
            <v>8</v>
          </cell>
          <cell r="D1224">
            <v>4</v>
          </cell>
          <cell r="E1224" t="str">
            <v>01</v>
          </cell>
          <cell r="F1224" t="str">
            <v>08</v>
          </cell>
          <cell r="G1224" t="str">
            <v>Bienes Artísticos y Culturales</v>
          </cell>
        </row>
        <row r="1225">
          <cell r="B1225">
            <v>840109</v>
          </cell>
          <cell r="C1225">
            <v>8</v>
          </cell>
          <cell r="D1225">
            <v>4</v>
          </cell>
          <cell r="E1225" t="str">
            <v>01</v>
          </cell>
          <cell r="F1225" t="str">
            <v>09</v>
          </cell>
          <cell r="G1225" t="str">
            <v>Libros y Colecciones</v>
          </cell>
        </row>
        <row r="1226">
          <cell r="B1226">
            <v>840110</v>
          </cell>
          <cell r="C1226">
            <v>8</v>
          </cell>
          <cell r="D1226">
            <v>4</v>
          </cell>
          <cell r="E1226" t="str">
            <v>01</v>
          </cell>
          <cell r="F1226">
            <v>10</v>
          </cell>
          <cell r="G1226" t="str">
            <v>Pertrechos para la Defensa y Seguridad Pública</v>
          </cell>
        </row>
        <row r="1227">
          <cell r="B1227">
            <v>840111</v>
          </cell>
          <cell r="C1227">
            <v>8</v>
          </cell>
          <cell r="D1227">
            <v>4</v>
          </cell>
          <cell r="E1227" t="str">
            <v>01</v>
          </cell>
          <cell r="F1227">
            <v>11</v>
          </cell>
          <cell r="G1227" t="str">
            <v>Partes y Repuestos</v>
          </cell>
        </row>
        <row r="1228">
          <cell r="B1228">
            <v>840112</v>
          </cell>
          <cell r="C1228">
            <v>8</v>
          </cell>
          <cell r="D1228">
            <v>4</v>
          </cell>
          <cell r="E1228" t="str">
            <v>01</v>
          </cell>
          <cell r="F1228">
            <v>12</v>
          </cell>
          <cell r="G1228" t="str">
            <v>Bienes de Seguridad Nacional Estratégica</v>
          </cell>
        </row>
        <row r="1229">
          <cell r="B1229">
            <v>840113</v>
          </cell>
          <cell r="C1229">
            <v>8</v>
          </cell>
          <cell r="D1229">
            <v>4</v>
          </cell>
          <cell r="E1229" t="str">
            <v>01</v>
          </cell>
          <cell r="F1229">
            <v>13</v>
          </cell>
          <cell r="G1229" t="str">
            <v>Equipo Médico</v>
          </cell>
        </row>
        <row r="1230">
          <cell r="B1230">
            <v>840114</v>
          </cell>
          <cell r="C1230">
            <v>8</v>
          </cell>
          <cell r="D1230">
            <v>4</v>
          </cell>
          <cell r="E1230" t="str">
            <v>01</v>
          </cell>
          <cell r="F1230">
            <v>14</v>
          </cell>
          <cell r="G1230" t="str">
            <v>Instrumental Médico</v>
          </cell>
        </row>
        <row r="1231">
          <cell r="B1231">
            <v>840115</v>
          </cell>
          <cell r="C1231">
            <v>8</v>
          </cell>
          <cell r="D1231">
            <v>4</v>
          </cell>
          <cell r="E1231" t="str">
            <v>01</v>
          </cell>
          <cell r="F1231">
            <v>15</v>
          </cell>
          <cell r="G1231" t="str">
            <v>Equipo Odontológico</v>
          </cell>
        </row>
        <row r="1232">
          <cell r="B1232">
            <v>840116</v>
          </cell>
          <cell r="C1232">
            <v>8</v>
          </cell>
          <cell r="D1232">
            <v>4</v>
          </cell>
          <cell r="E1232" t="str">
            <v>01</v>
          </cell>
          <cell r="F1232">
            <v>16</v>
          </cell>
          <cell r="G1232" t="str">
            <v>Instrumental Odontológico</v>
          </cell>
        </row>
        <row r="1233">
          <cell r="B1233">
            <v>840117</v>
          </cell>
          <cell r="C1233">
            <v>8</v>
          </cell>
          <cell r="D1233">
            <v>4</v>
          </cell>
          <cell r="E1233" t="str">
            <v>01</v>
          </cell>
          <cell r="F1233">
            <v>17</v>
          </cell>
          <cell r="G1233" t="str">
            <v>Equipo  e  Instrumental  Médico  y  Odontológico  de  Uso  Inmediato  para  la  Prestación  de
Servicios de Salud</v>
          </cell>
        </row>
        <row r="1234">
          <cell r="B1234">
            <v>8402</v>
          </cell>
          <cell r="C1234">
            <v>8</v>
          </cell>
          <cell r="D1234">
            <v>4</v>
          </cell>
          <cell r="E1234" t="str">
            <v>02</v>
          </cell>
          <cell r="F1234">
            <v>0</v>
          </cell>
          <cell r="G1234" t="str">
            <v>Bienes Inmuebles</v>
          </cell>
        </row>
        <row r="1235">
          <cell r="B1235">
            <v>840201</v>
          </cell>
          <cell r="C1235">
            <v>8</v>
          </cell>
          <cell r="D1235">
            <v>4</v>
          </cell>
          <cell r="E1235" t="str">
            <v>02</v>
          </cell>
          <cell r="F1235" t="str">
            <v>01</v>
          </cell>
          <cell r="G1235" t="str">
            <v>Terrenos (Inmuebles)</v>
          </cell>
        </row>
        <row r="1236">
          <cell r="B1236">
            <v>840202</v>
          </cell>
          <cell r="C1236">
            <v>8</v>
          </cell>
          <cell r="D1236">
            <v>4</v>
          </cell>
          <cell r="E1236" t="str">
            <v>02</v>
          </cell>
          <cell r="F1236" t="str">
            <v>02</v>
          </cell>
          <cell r="G1236" t="str">
            <v>Edificios, Locales y Residencias (Inmuebles)</v>
          </cell>
        </row>
        <row r="1237">
          <cell r="B1237">
            <v>840203</v>
          </cell>
          <cell r="C1237">
            <v>8</v>
          </cell>
          <cell r="D1237">
            <v>4</v>
          </cell>
          <cell r="E1237" t="str">
            <v>02</v>
          </cell>
          <cell r="F1237" t="str">
            <v>03</v>
          </cell>
          <cell r="G1237" t="str">
            <v>Bienes prefabricados (Inmuebles)</v>
          </cell>
        </row>
        <row r="1238">
          <cell r="B1238">
            <v>840299</v>
          </cell>
          <cell r="C1238">
            <v>8</v>
          </cell>
          <cell r="D1238">
            <v>4</v>
          </cell>
          <cell r="E1238" t="str">
            <v>02</v>
          </cell>
          <cell r="F1238">
            <v>99</v>
          </cell>
          <cell r="G1238" t="str">
            <v>Otros Bienes Inmuebles</v>
          </cell>
        </row>
        <row r="1239">
          <cell r="B1239">
            <v>8403</v>
          </cell>
          <cell r="C1239">
            <v>8</v>
          </cell>
          <cell r="D1239">
            <v>4</v>
          </cell>
          <cell r="E1239" t="str">
            <v>03</v>
          </cell>
          <cell r="F1239">
            <v>0</v>
          </cell>
          <cell r="G1239" t="str">
            <v>Expropiaciones de Bienes</v>
          </cell>
        </row>
        <row r="1240">
          <cell r="B1240">
            <v>840301</v>
          </cell>
          <cell r="C1240">
            <v>8</v>
          </cell>
          <cell r="D1240">
            <v>4</v>
          </cell>
          <cell r="E1240" t="str">
            <v>03</v>
          </cell>
          <cell r="F1240" t="str">
            <v>01</v>
          </cell>
          <cell r="G1240" t="str">
            <v>Terrenos (Expropiación)</v>
          </cell>
        </row>
        <row r="1241">
          <cell r="B1241">
            <v>840302</v>
          </cell>
          <cell r="C1241">
            <v>8</v>
          </cell>
          <cell r="D1241">
            <v>4</v>
          </cell>
          <cell r="E1241" t="str">
            <v>03</v>
          </cell>
          <cell r="F1241" t="str">
            <v>02</v>
          </cell>
          <cell r="G1241" t="str">
            <v>Edificios, Locales y Residencias (Expropiación)</v>
          </cell>
        </row>
        <row r="1242">
          <cell r="B1242">
            <v>840399</v>
          </cell>
          <cell r="C1242">
            <v>8</v>
          </cell>
          <cell r="D1242">
            <v>4</v>
          </cell>
          <cell r="E1242" t="str">
            <v>03</v>
          </cell>
          <cell r="F1242">
            <v>99</v>
          </cell>
          <cell r="G1242" t="str">
            <v>Otras Expropiaciones de Bienes</v>
          </cell>
        </row>
        <row r="1243">
          <cell r="B1243">
            <v>8404</v>
          </cell>
          <cell r="C1243">
            <v>8</v>
          </cell>
          <cell r="D1243">
            <v>4</v>
          </cell>
          <cell r="E1243" t="str">
            <v>04</v>
          </cell>
          <cell r="F1243">
            <v>0</v>
          </cell>
          <cell r="G1243" t="str">
            <v>Intangibles</v>
          </cell>
        </row>
        <row r="1244">
          <cell r="B1244">
            <v>840401</v>
          </cell>
          <cell r="C1244">
            <v>8</v>
          </cell>
          <cell r="D1244">
            <v>4</v>
          </cell>
          <cell r="E1244" t="str">
            <v>04</v>
          </cell>
          <cell r="F1244" t="str">
            <v>01</v>
          </cell>
          <cell r="G1244" t="str">
            <v>Patentes,  Derechos  de  Autor,  Marcas  Registradas,  Derecho  de  Llave  y  Explotación  de</v>
          </cell>
        </row>
        <row r="1245">
          <cell r="B1245">
            <v>840402</v>
          </cell>
          <cell r="C1245">
            <v>8</v>
          </cell>
          <cell r="D1245">
            <v>4</v>
          </cell>
          <cell r="E1245" t="str">
            <v>04</v>
          </cell>
          <cell r="F1245" t="str">
            <v>02</v>
          </cell>
          <cell r="G1245" t="str">
            <v>Licencias Computacionales</v>
          </cell>
        </row>
        <row r="1246">
          <cell r="B1246">
            <v>840403</v>
          </cell>
          <cell r="C1246">
            <v>8</v>
          </cell>
          <cell r="D1246">
            <v>4</v>
          </cell>
          <cell r="E1246" t="str">
            <v>04</v>
          </cell>
          <cell r="F1246" t="str">
            <v>03</v>
          </cell>
          <cell r="G1246" t="str">
            <v>Sistemas de Información</v>
          </cell>
        </row>
        <row r="1247">
          <cell r="B1247">
            <v>840404</v>
          </cell>
          <cell r="C1247">
            <v>8</v>
          </cell>
          <cell r="D1247">
            <v>4</v>
          </cell>
          <cell r="E1247" t="str">
            <v>04</v>
          </cell>
          <cell r="F1247" t="str">
            <v>04</v>
          </cell>
          <cell r="G1247" t="str">
            <v>Páginas Web</v>
          </cell>
        </row>
        <row r="1248">
          <cell r="B1248">
            <v>8405</v>
          </cell>
          <cell r="C1248">
            <v>8</v>
          </cell>
          <cell r="D1248">
            <v>4</v>
          </cell>
          <cell r="E1248" t="str">
            <v>05</v>
          </cell>
          <cell r="F1248">
            <v>0</v>
          </cell>
          <cell r="G1248" t="str">
            <v>Bienes Biológicos</v>
          </cell>
        </row>
        <row r="1249">
          <cell r="B1249">
            <v>840512</v>
          </cell>
          <cell r="C1249">
            <v>8</v>
          </cell>
          <cell r="D1249">
            <v>4</v>
          </cell>
          <cell r="E1249" t="str">
            <v>05</v>
          </cell>
          <cell r="F1249">
            <v>12</v>
          </cell>
          <cell r="G1249" t="str">
            <v>Semovientes</v>
          </cell>
        </row>
        <row r="1250">
          <cell r="B1250">
            <v>840513</v>
          </cell>
          <cell r="C1250">
            <v>8</v>
          </cell>
          <cell r="D1250">
            <v>4</v>
          </cell>
          <cell r="E1250" t="str">
            <v>05</v>
          </cell>
          <cell r="F1250">
            <v>13</v>
          </cell>
          <cell r="G1250" t="str">
            <v>Bosques</v>
          </cell>
        </row>
        <row r="1251">
          <cell r="B1251">
            <v>840514</v>
          </cell>
          <cell r="C1251">
            <v>8</v>
          </cell>
          <cell r="D1251">
            <v>4</v>
          </cell>
          <cell r="E1251" t="str">
            <v>05</v>
          </cell>
          <cell r="F1251">
            <v>14</v>
          </cell>
          <cell r="G1251" t="str">
            <v>Acuáticos</v>
          </cell>
        </row>
        <row r="1252">
          <cell r="B1252">
            <v>840515</v>
          </cell>
          <cell r="C1252">
            <v>8</v>
          </cell>
          <cell r="D1252">
            <v>4</v>
          </cell>
          <cell r="E1252" t="str">
            <v>05</v>
          </cell>
          <cell r="F1252">
            <v>15</v>
          </cell>
          <cell r="G1252" t="str">
            <v>Plantas</v>
          </cell>
        </row>
        <row r="1253">
          <cell r="B1253">
            <v>840599</v>
          </cell>
          <cell r="C1253">
            <v>8</v>
          </cell>
          <cell r="D1253">
            <v>4</v>
          </cell>
          <cell r="E1253" t="str">
            <v>05</v>
          </cell>
          <cell r="F1253">
            <v>99</v>
          </cell>
          <cell r="G1253" t="str">
            <v>Otros Bienes Biológicos</v>
          </cell>
        </row>
        <row r="1254">
          <cell r="B1254">
            <v>8409</v>
          </cell>
          <cell r="C1254">
            <v>8</v>
          </cell>
          <cell r="D1254">
            <v>4</v>
          </cell>
          <cell r="E1254" t="str">
            <v>09</v>
          </cell>
          <cell r="F1254">
            <v>0</v>
          </cell>
          <cell r="G1254" t="str">
            <v>Créditos por Impuesto al Valor Agregado</v>
          </cell>
        </row>
        <row r="1255">
          <cell r="B1255">
            <v>840901</v>
          </cell>
          <cell r="C1255">
            <v>8</v>
          </cell>
          <cell r="D1255">
            <v>4</v>
          </cell>
          <cell r="E1255" t="str">
            <v>09</v>
          </cell>
          <cell r="F1255" t="str">
            <v>01</v>
          </cell>
          <cell r="G1255" t="str">
            <v>Crédito Fiscal por Compras</v>
          </cell>
        </row>
        <row r="1256">
          <cell r="B1256">
            <v>8499</v>
          </cell>
          <cell r="C1256">
            <v>8</v>
          </cell>
          <cell r="D1256">
            <v>4</v>
          </cell>
          <cell r="E1256">
            <v>99</v>
          </cell>
          <cell r="F1256">
            <v>0</v>
          </cell>
          <cell r="G1256" t="str">
            <v>Asignaciones a Distribuir</v>
          </cell>
        </row>
        <row r="1257">
          <cell r="B1257">
            <v>849901</v>
          </cell>
          <cell r="C1257">
            <v>8</v>
          </cell>
          <cell r="D1257">
            <v>4</v>
          </cell>
          <cell r="E1257">
            <v>99</v>
          </cell>
          <cell r="F1257" t="str">
            <v>01</v>
          </cell>
          <cell r="G1257" t="str">
            <v>Asignación a Distribuir para Bienes de Larga Duración</v>
          </cell>
        </row>
        <row r="1258">
          <cell r="B1258">
            <v>87</v>
          </cell>
          <cell r="C1258">
            <v>8</v>
          </cell>
          <cell r="D1258">
            <v>7</v>
          </cell>
          <cell r="E1258">
            <v>0</v>
          </cell>
          <cell r="F1258">
            <v>0</v>
          </cell>
          <cell r="G1258" t="str">
            <v>INVERSIONES FINANCIERAS</v>
          </cell>
        </row>
        <row r="1259">
          <cell r="B1259">
            <v>8701</v>
          </cell>
          <cell r="C1259">
            <v>8</v>
          </cell>
          <cell r="D1259">
            <v>7</v>
          </cell>
          <cell r="E1259" t="str">
            <v>01</v>
          </cell>
          <cell r="F1259">
            <v>0</v>
          </cell>
          <cell r="G1259" t="str">
            <v>Inversiones en Títulos – Valores</v>
          </cell>
        </row>
        <row r="1260">
          <cell r="B1260">
            <v>870101</v>
          </cell>
          <cell r="C1260">
            <v>8</v>
          </cell>
          <cell r="D1260">
            <v>7</v>
          </cell>
          <cell r="E1260" t="str">
            <v>01</v>
          </cell>
          <cell r="F1260" t="str">
            <v>01</v>
          </cell>
          <cell r="G1260" t="str">
            <v>Certificados del Tesoro Nacional</v>
          </cell>
        </row>
        <row r="1261">
          <cell r="B1261">
            <v>870102</v>
          </cell>
          <cell r="C1261">
            <v>8</v>
          </cell>
          <cell r="D1261">
            <v>7</v>
          </cell>
          <cell r="E1261" t="str">
            <v>01</v>
          </cell>
          <cell r="F1261" t="str">
            <v>02</v>
          </cell>
          <cell r="G1261" t="str">
            <v>Bonos del Estado</v>
          </cell>
        </row>
        <row r="1262">
          <cell r="B1262">
            <v>870103</v>
          </cell>
          <cell r="C1262">
            <v>8</v>
          </cell>
          <cell r="D1262">
            <v>7</v>
          </cell>
          <cell r="E1262" t="str">
            <v>01</v>
          </cell>
          <cell r="F1262" t="str">
            <v>03</v>
          </cell>
          <cell r="G1262" t="str">
            <v>Depósitos a Plazo</v>
          </cell>
        </row>
        <row r="1263">
          <cell r="B1263">
            <v>870104</v>
          </cell>
          <cell r="C1263">
            <v>8</v>
          </cell>
          <cell r="D1263">
            <v>7</v>
          </cell>
          <cell r="E1263" t="str">
            <v>01</v>
          </cell>
          <cell r="F1263" t="str">
            <v>04</v>
          </cell>
          <cell r="G1263" t="str">
            <v>Compra de Acciones</v>
          </cell>
        </row>
        <row r="1264">
          <cell r="B1264">
            <v>870105</v>
          </cell>
          <cell r="C1264">
            <v>8</v>
          </cell>
          <cell r="D1264">
            <v>7</v>
          </cell>
          <cell r="E1264" t="str">
            <v>01</v>
          </cell>
          <cell r="F1264" t="str">
            <v>05</v>
          </cell>
          <cell r="G1264" t="str">
            <v>Depósitos a Plazo en Moneda Extranjera</v>
          </cell>
        </row>
        <row r="1265">
          <cell r="B1265">
            <v>870106</v>
          </cell>
          <cell r="C1265">
            <v>8</v>
          </cell>
          <cell r="D1265">
            <v>7</v>
          </cell>
          <cell r="E1265" t="str">
            <v>01</v>
          </cell>
          <cell r="F1265" t="str">
            <v>06</v>
          </cell>
          <cell r="G1265" t="str">
            <v>Participaciones de Capital</v>
          </cell>
        </row>
        <row r="1266">
          <cell r="B1266">
            <v>870107</v>
          </cell>
          <cell r="C1266">
            <v>8</v>
          </cell>
          <cell r="D1266">
            <v>7</v>
          </cell>
          <cell r="E1266" t="str">
            <v>01</v>
          </cell>
          <cell r="F1266" t="str">
            <v>07</v>
          </cell>
          <cell r="G1266" t="str">
            <v>Participaciones Fiduciarias</v>
          </cell>
        </row>
        <row r="1267">
          <cell r="B1267">
            <v>870108</v>
          </cell>
          <cell r="C1267">
            <v>8</v>
          </cell>
          <cell r="D1267">
            <v>7</v>
          </cell>
          <cell r="E1267" t="str">
            <v>01</v>
          </cell>
          <cell r="F1267" t="str">
            <v>08</v>
          </cell>
          <cell r="G1267" t="str">
            <v>Inversiones IESS</v>
          </cell>
        </row>
        <row r="1268">
          <cell r="B1268">
            <v>870198</v>
          </cell>
          <cell r="C1268">
            <v>8</v>
          </cell>
          <cell r="D1268">
            <v>7</v>
          </cell>
          <cell r="E1268" t="str">
            <v>01</v>
          </cell>
          <cell r="F1268">
            <v>98</v>
          </cell>
          <cell r="G1268" t="str">
            <v>Otros Títulos</v>
          </cell>
        </row>
        <row r="1269">
          <cell r="B1269">
            <v>870199</v>
          </cell>
          <cell r="C1269">
            <v>8</v>
          </cell>
          <cell r="D1269">
            <v>7</v>
          </cell>
          <cell r="E1269" t="str">
            <v>01</v>
          </cell>
          <cell r="F1269">
            <v>99</v>
          </cell>
          <cell r="G1269" t="str">
            <v>Otros Valores</v>
          </cell>
        </row>
        <row r="1270">
          <cell r="B1270">
            <v>8702</v>
          </cell>
          <cell r="C1270">
            <v>8</v>
          </cell>
          <cell r="D1270">
            <v>7</v>
          </cell>
          <cell r="E1270" t="str">
            <v>02</v>
          </cell>
          <cell r="F1270">
            <v>0</v>
          </cell>
          <cell r="G1270" t="str">
            <v>Concesión de Préstamos</v>
          </cell>
        </row>
        <row r="1271">
          <cell r="B1271">
            <v>870201</v>
          </cell>
          <cell r="C1271">
            <v>8</v>
          </cell>
          <cell r="D1271">
            <v>7</v>
          </cell>
          <cell r="E1271" t="str">
            <v>02</v>
          </cell>
          <cell r="F1271" t="str">
            <v>01</v>
          </cell>
          <cell r="G1271" t="str">
            <v>Al Presupuesto General del Estado</v>
          </cell>
        </row>
        <row r="1272">
          <cell r="B1272">
            <v>870202</v>
          </cell>
          <cell r="C1272">
            <v>8</v>
          </cell>
          <cell r="D1272">
            <v>7</v>
          </cell>
          <cell r="E1272" t="str">
            <v>02</v>
          </cell>
          <cell r="F1272" t="str">
            <v>02</v>
          </cell>
          <cell r="G1272" t="str">
            <v>A Entidades Descentralizadas y Autónomas</v>
          </cell>
        </row>
        <row r="1273">
          <cell r="B1273">
            <v>870203</v>
          </cell>
          <cell r="C1273">
            <v>8</v>
          </cell>
          <cell r="D1273">
            <v>7</v>
          </cell>
          <cell r="E1273" t="str">
            <v>02</v>
          </cell>
          <cell r="F1273" t="str">
            <v>03</v>
          </cell>
          <cell r="G1273" t="str">
            <v>A Empresas Públicas</v>
          </cell>
        </row>
        <row r="1274">
          <cell r="B1274">
            <v>870204</v>
          </cell>
          <cell r="C1274">
            <v>8</v>
          </cell>
          <cell r="D1274">
            <v>7</v>
          </cell>
          <cell r="E1274" t="str">
            <v>02</v>
          </cell>
          <cell r="F1274" t="str">
            <v>04</v>
          </cell>
          <cell r="G1274" t="str">
            <v>A Entidades del Gobierno Autónomo Descentralizado</v>
          </cell>
        </row>
        <row r="1275">
          <cell r="B1275">
            <v>870205</v>
          </cell>
          <cell r="C1275">
            <v>8</v>
          </cell>
          <cell r="D1275">
            <v>7</v>
          </cell>
          <cell r="E1275" t="str">
            <v>02</v>
          </cell>
          <cell r="F1275" t="str">
            <v>05</v>
          </cell>
          <cell r="G1275" t="str">
            <v>A la Seguridad Social</v>
          </cell>
        </row>
        <row r="1276">
          <cell r="B1276">
            <v>870206</v>
          </cell>
          <cell r="C1276">
            <v>8</v>
          </cell>
          <cell r="D1276">
            <v>7</v>
          </cell>
          <cell r="E1276" t="str">
            <v>02</v>
          </cell>
          <cell r="F1276" t="str">
            <v>06</v>
          </cell>
          <cell r="G1276" t="str">
            <v>A Entidades Financieras Públicas</v>
          </cell>
        </row>
        <row r="1277">
          <cell r="B1277">
            <v>870207</v>
          </cell>
          <cell r="C1277">
            <v>8</v>
          </cell>
          <cell r="D1277">
            <v>7</v>
          </cell>
          <cell r="E1277" t="str">
            <v>02</v>
          </cell>
          <cell r="F1277" t="str">
            <v>07</v>
          </cell>
          <cell r="G1277" t="str">
            <v>Al Sector Privado</v>
          </cell>
        </row>
        <row r="1278">
          <cell r="B1278">
            <v>870211</v>
          </cell>
          <cell r="C1278">
            <v>8</v>
          </cell>
          <cell r="D1278">
            <v>7</v>
          </cell>
          <cell r="E1278" t="str">
            <v>02</v>
          </cell>
          <cell r="F1278">
            <v>11</v>
          </cell>
          <cell r="G1278" t="str">
            <v>Anticipos a Servidores Públicos</v>
          </cell>
        </row>
        <row r="1279">
          <cell r="B1279">
            <v>870213</v>
          </cell>
          <cell r="C1279">
            <v>8</v>
          </cell>
          <cell r="D1279">
            <v>7</v>
          </cell>
          <cell r="E1279" t="str">
            <v>02</v>
          </cell>
          <cell r="F1279">
            <v>13</v>
          </cell>
          <cell r="G1279" t="str">
            <v>Anticipos a Contratistas</v>
          </cell>
        </row>
        <row r="1280">
          <cell r="B1280">
            <v>870215</v>
          </cell>
          <cell r="C1280">
            <v>8</v>
          </cell>
          <cell r="D1280">
            <v>7</v>
          </cell>
          <cell r="E1280" t="str">
            <v>02</v>
          </cell>
          <cell r="F1280">
            <v>15</v>
          </cell>
          <cell r="G1280" t="str">
            <v>A Organismos Externos Partícipes del Fondo Ecuador - Venezuela para el Desarrollo</v>
          </cell>
        </row>
        <row r="1281">
          <cell r="B1281">
            <v>8703</v>
          </cell>
          <cell r="C1281">
            <v>8</v>
          </cell>
          <cell r="D1281">
            <v>7</v>
          </cell>
          <cell r="E1281" t="str">
            <v>03</v>
          </cell>
          <cell r="F1281">
            <v>0</v>
          </cell>
          <cell r="G1281" t="str">
            <v>Inversiones en Títulos - Valores</v>
          </cell>
        </row>
        <row r="1282">
          <cell r="B1282">
            <v>870301</v>
          </cell>
          <cell r="C1282">
            <v>8</v>
          </cell>
          <cell r="D1282">
            <v>7</v>
          </cell>
          <cell r="E1282" t="str">
            <v>03</v>
          </cell>
          <cell r="F1282" t="str">
            <v>01</v>
          </cell>
          <cell r="G1282" t="str">
            <v>Certificados del Tesoro Nacional</v>
          </cell>
        </row>
        <row r="1283">
          <cell r="B1283">
            <v>870302</v>
          </cell>
          <cell r="C1283">
            <v>8</v>
          </cell>
          <cell r="D1283">
            <v>7</v>
          </cell>
          <cell r="E1283" t="str">
            <v>03</v>
          </cell>
          <cell r="F1283" t="str">
            <v>02</v>
          </cell>
          <cell r="G1283" t="str">
            <v>Bonos del Estado</v>
          </cell>
        </row>
        <row r="1284">
          <cell r="B1284">
            <v>870304</v>
          </cell>
          <cell r="C1284">
            <v>8</v>
          </cell>
          <cell r="D1284">
            <v>7</v>
          </cell>
          <cell r="E1284" t="str">
            <v>03</v>
          </cell>
          <cell r="F1284" t="str">
            <v>04</v>
          </cell>
          <cell r="G1284" t="str">
            <v>Compra de Acciones</v>
          </cell>
        </row>
        <row r="1285">
          <cell r="B1285">
            <v>870306</v>
          </cell>
          <cell r="C1285">
            <v>8</v>
          </cell>
          <cell r="D1285">
            <v>7</v>
          </cell>
          <cell r="E1285" t="str">
            <v>03</v>
          </cell>
          <cell r="F1285" t="str">
            <v>06</v>
          </cell>
          <cell r="G1285" t="str">
            <v>Participaciones de Capital</v>
          </cell>
        </row>
        <row r="1286">
          <cell r="B1286">
            <v>870307</v>
          </cell>
          <cell r="C1286">
            <v>8</v>
          </cell>
          <cell r="D1286">
            <v>7</v>
          </cell>
          <cell r="E1286" t="str">
            <v>03</v>
          </cell>
          <cell r="F1286" t="str">
            <v>07</v>
          </cell>
          <cell r="G1286" t="str">
            <v>Participaciones Fiduciarias</v>
          </cell>
        </row>
        <row r="1287">
          <cell r="B1287">
            <v>870309</v>
          </cell>
          <cell r="C1287">
            <v>8</v>
          </cell>
          <cell r="D1287">
            <v>7</v>
          </cell>
          <cell r="E1287" t="str">
            <v>03</v>
          </cell>
          <cell r="F1287" t="str">
            <v>09</v>
          </cell>
          <cell r="G1287" t="str">
            <v>Aportes para Futuras Capitalizaciones</v>
          </cell>
        </row>
        <row r="1288">
          <cell r="B1288">
            <v>870398</v>
          </cell>
          <cell r="C1288">
            <v>8</v>
          </cell>
          <cell r="D1288">
            <v>7</v>
          </cell>
          <cell r="E1288" t="str">
            <v>03</v>
          </cell>
          <cell r="F1288">
            <v>98</v>
          </cell>
          <cell r="G1288" t="str">
            <v>Otros Títulos</v>
          </cell>
        </row>
        <row r="1289">
          <cell r="B1289">
            <v>870399</v>
          </cell>
          <cell r="C1289">
            <v>8</v>
          </cell>
          <cell r="D1289">
            <v>7</v>
          </cell>
          <cell r="E1289" t="str">
            <v>03</v>
          </cell>
          <cell r="F1289">
            <v>99</v>
          </cell>
          <cell r="G1289" t="str">
            <v>Otros Valores</v>
          </cell>
        </row>
        <row r="1290">
          <cell r="B1290">
            <v>8799</v>
          </cell>
          <cell r="C1290">
            <v>8</v>
          </cell>
          <cell r="D1290">
            <v>7</v>
          </cell>
          <cell r="E1290">
            <v>99</v>
          </cell>
          <cell r="F1290">
            <v>0</v>
          </cell>
          <cell r="G1290" t="str">
            <v>Asignaciones a Distribuir</v>
          </cell>
        </row>
        <row r="1291">
          <cell r="B1291">
            <v>879901</v>
          </cell>
          <cell r="C1291">
            <v>8</v>
          </cell>
          <cell r="D1291">
            <v>7</v>
          </cell>
          <cell r="E1291">
            <v>99</v>
          </cell>
          <cell r="F1291" t="str">
            <v>01</v>
          </cell>
          <cell r="G1291" t="str">
            <v>Asignación a Distribuir para Inversiones Financieras</v>
          </cell>
        </row>
        <row r="1292">
          <cell r="B1292">
            <v>88</v>
          </cell>
          <cell r="C1292">
            <v>8</v>
          </cell>
          <cell r="D1292">
            <v>8</v>
          </cell>
          <cell r="E1292">
            <v>0</v>
          </cell>
          <cell r="F1292">
            <v>0</v>
          </cell>
          <cell r="G1292" t="str">
            <v>TRANSFERENCIAS Y DONACIONES DE CAPITAL</v>
          </cell>
        </row>
        <row r="1293">
          <cell r="B1293">
            <v>8801</v>
          </cell>
          <cell r="C1293">
            <v>8</v>
          </cell>
          <cell r="D1293">
            <v>8</v>
          </cell>
          <cell r="E1293" t="str">
            <v>01</v>
          </cell>
          <cell r="F1293">
            <v>0</v>
          </cell>
          <cell r="G1293" t="str">
            <v>Transferencias de Capital al Sector Público</v>
          </cell>
        </row>
        <row r="1294">
          <cell r="B1294">
            <v>880101</v>
          </cell>
          <cell r="C1294">
            <v>8</v>
          </cell>
          <cell r="D1294">
            <v>8</v>
          </cell>
          <cell r="E1294" t="str">
            <v>01</v>
          </cell>
          <cell r="F1294" t="str">
            <v>01</v>
          </cell>
          <cell r="G1294" t="str">
            <v>A Entidades del Presupuesto General del Estado</v>
          </cell>
        </row>
        <row r="1295">
          <cell r="B1295">
            <v>880102</v>
          </cell>
          <cell r="C1295">
            <v>8</v>
          </cell>
          <cell r="D1295">
            <v>8</v>
          </cell>
          <cell r="E1295" t="str">
            <v>01</v>
          </cell>
          <cell r="F1295" t="str">
            <v>02</v>
          </cell>
          <cell r="G1295" t="str">
            <v>A Entidades Descentralizadas y Autónomas</v>
          </cell>
        </row>
        <row r="1296">
          <cell r="B1296">
            <v>880103</v>
          </cell>
          <cell r="C1296">
            <v>8</v>
          </cell>
          <cell r="D1296">
            <v>8</v>
          </cell>
          <cell r="E1296" t="str">
            <v>01</v>
          </cell>
          <cell r="F1296" t="str">
            <v>03</v>
          </cell>
          <cell r="G1296" t="str">
            <v>A Empresas Públicas</v>
          </cell>
        </row>
        <row r="1297">
          <cell r="B1297">
            <v>880104</v>
          </cell>
          <cell r="C1297">
            <v>8</v>
          </cell>
          <cell r="D1297">
            <v>8</v>
          </cell>
          <cell r="E1297" t="str">
            <v>01</v>
          </cell>
          <cell r="F1297" t="str">
            <v>04</v>
          </cell>
          <cell r="G1297" t="str">
            <v>A Gobiernos Autónomos Descentralizados</v>
          </cell>
        </row>
        <row r="1298">
          <cell r="B1298">
            <v>880105</v>
          </cell>
          <cell r="C1298">
            <v>8</v>
          </cell>
          <cell r="D1298">
            <v>8</v>
          </cell>
          <cell r="E1298" t="str">
            <v>01</v>
          </cell>
          <cell r="F1298" t="str">
            <v>05</v>
          </cell>
          <cell r="G1298" t="str">
            <v>A la Seguridad Social</v>
          </cell>
        </row>
        <row r="1299">
          <cell r="B1299">
            <v>880106</v>
          </cell>
          <cell r="C1299">
            <v>8</v>
          </cell>
          <cell r="D1299">
            <v>8</v>
          </cell>
          <cell r="E1299" t="str">
            <v>01</v>
          </cell>
          <cell r="F1299" t="str">
            <v>06</v>
          </cell>
          <cell r="G1299" t="str">
            <v>A Entidades Financieras Públicas</v>
          </cell>
        </row>
        <row r="1300">
          <cell r="B1300">
            <v>880108</v>
          </cell>
          <cell r="C1300">
            <v>8</v>
          </cell>
          <cell r="D1300">
            <v>8</v>
          </cell>
          <cell r="E1300" t="str">
            <v>01</v>
          </cell>
          <cell r="F1300" t="str">
            <v>08</v>
          </cell>
          <cell r="G1300" t="str">
            <v>A Fondos y Cuentas Especiales</v>
          </cell>
        </row>
        <row r="1301">
          <cell r="B1301">
            <v>880110</v>
          </cell>
          <cell r="C1301">
            <v>8</v>
          </cell>
          <cell r="D1301">
            <v>8</v>
          </cell>
          <cell r="E1301" t="str">
            <v>01</v>
          </cell>
          <cell r="F1301">
            <v>10</v>
          </cell>
          <cell r="G1301" t="str">
            <v>Al Fondo de Contingencias</v>
          </cell>
        </row>
        <row r="1302">
          <cell r="B1302">
            <v>880111</v>
          </cell>
          <cell r="C1302">
            <v>8</v>
          </cell>
          <cell r="D1302">
            <v>8</v>
          </cell>
          <cell r="E1302" t="str">
            <v>01</v>
          </cell>
          <cell r="F1302">
            <v>11</v>
          </cell>
          <cell r="G1302" t="str">
            <v>A Gobiernos Autónomos Descentralizados</v>
          </cell>
        </row>
        <row r="1303">
          <cell r="B1303">
            <v>880112</v>
          </cell>
          <cell r="C1303">
            <v>8</v>
          </cell>
          <cell r="D1303">
            <v>8</v>
          </cell>
          <cell r="E1303" t="str">
            <v>01</v>
          </cell>
          <cell r="F1303">
            <v>12</v>
          </cell>
          <cell r="G1303" t="str">
            <v>A Entidades de Educación Superior con Financiamiento Público</v>
          </cell>
        </row>
        <row r="1304">
          <cell r="B1304">
            <v>880113</v>
          </cell>
          <cell r="C1304">
            <v>8</v>
          </cell>
          <cell r="D1304">
            <v>8</v>
          </cell>
          <cell r="E1304" t="str">
            <v>01</v>
          </cell>
          <cell r="F1304">
            <v>13</v>
          </cell>
          <cell r="G1304" t="str">
            <v>A Empresas Públicas con Financiamiento Público</v>
          </cell>
        </row>
        <row r="1305">
          <cell r="B1305">
            <v>8802</v>
          </cell>
          <cell r="C1305">
            <v>8</v>
          </cell>
          <cell r="D1305">
            <v>8</v>
          </cell>
          <cell r="E1305" t="str">
            <v>02</v>
          </cell>
          <cell r="F1305">
            <v>0</v>
          </cell>
          <cell r="G1305" t="str">
            <v>Donaciones de Capital al Sector Privado Interno</v>
          </cell>
        </row>
        <row r="1306">
          <cell r="B1306">
            <v>880203</v>
          </cell>
          <cell r="C1306">
            <v>8</v>
          </cell>
          <cell r="D1306">
            <v>8</v>
          </cell>
          <cell r="E1306" t="str">
            <v>02</v>
          </cell>
          <cell r="F1306" t="str">
            <v>03</v>
          </cell>
          <cell r="G1306" t="str">
            <v>Al Sector Privado Financiero</v>
          </cell>
        </row>
        <row r="1307">
          <cell r="B1307">
            <v>880204</v>
          </cell>
          <cell r="C1307">
            <v>8</v>
          </cell>
          <cell r="D1307">
            <v>8</v>
          </cell>
          <cell r="E1307" t="str">
            <v>02</v>
          </cell>
          <cell r="F1307" t="str">
            <v>04</v>
          </cell>
          <cell r="G1307" t="str">
            <v>Al Sector Privado no Financiero</v>
          </cell>
        </row>
        <row r="1308">
          <cell r="B1308">
            <v>880205</v>
          </cell>
          <cell r="C1308">
            <v>8</v>
          </cell>
          <cell r="D1308">
            <v>8</v>
          </cell>
          <cell r="E1308" t="str">
            <v>02</v>
          </cell>
          <cell r="F1308" t="str">
            <v>05</v>
          </cell>
          <cell r="G1308" t="str">
            <v>Transferencias   a   Empresas   Petroleras   Privadas   por   aplicación   de   la   Disposición Transitoria Primera de la Ley Reformatoria a la Ley de Hidrocarburos y a la Ley de Régimen
Tributario Interno</v>
          </cell>
        </row>
        <row r="1309">
          <cell r="B1309">
            <v>8804</v>
          </cell>
          <cell r="C1309">
            <v>8</v>
          </cell>
          <cell r="D1309">
            <v>8</v>
          </cell>
          <cell r="E1309" t="str">
            <v>04</v>
          </cell>
          <cell r="F1309">
            <v>0</v>
          </cell>
          <cell r="G1309" t="str">
            <v>Aportes y Participaciones al Sector Público</v>
          </cell>
        </row>
        <row r="1310">
          <cell r="B1310">
            <v>880401</v>
          </cell>
          <cell r="C1310">
            <v>8</v>
          </cell>
          <cell r="D1310">
            <v>8</v>
          </cell>
          <cell r="E1310" t="str">
            <v>04</v>
          </cell>
          <cell r="F1310" t="str">
            <v>01</v>
          </cell>
          <cell r="G1310" t="str">
            <v>Por Exportación  de Hidrocarburos y Derivados</v>
          </cell>
        </row>
        <row r="1311">
          <cell r="B1311">
            <v>880402</v>
          </cell>
          <cell r="C1311">
            <v>8</v>
          </cell>
          <cell r="D1311">
            <v>8</v>
          </cell>
          <cell r="E1311" t="str">
            <v>04</v>
          </cell>
          <cell r="F1311" t="str">
            <v>02</v>
          </cell>
          <cell r="G1311" t="str">
            <v>Por Aplicación del Fondo de Inversión Petrolera</v>
          </cell>
        </row>
        <row r="1312">
          <cell r="B1312">
            <v>880408</v>
          </cell>
          <cell r="C1312">
            <v>8</v>
          </cell>
          <cell r="D1312">
            <v>8</v>
          </cell>
          <cell r="E1312" t="str">
            <v>04</v>
          </cell>
          <cell r="F1312" t="str">
            <v>08</v>
          </cell>
          <cell r="G1312" t="str">
            <v>Por Aplicación de Cuentas y Fondos Especiales</v>
          </cell>
        </row>
        <row r="1313">
          <cell r="B1313">
            <v>880499</v>
          </cell>
          <cell r="C1313">
            <v>8</v>
          </cell>
          <cell r="D1313">
            <v>8</v>
          </cell>
          <cell r="E1313" t="str">
            <v>04</v>
          </cell>
          <cell r="F1313">
            <v>99</v>
          </cell>
          <cell r="G1313" t="str">
            <v>Por Otras Participaciones y Aportes</v>
          </cell>
        </row>
        <row r="1314">
          <cell r="B1314">
            <v>8806</v>
          </cell>
          <cell r="C1314">
            <v>8</v>
          </cell>
          <cell r="D1314">
            <v>8</v>
          </cell>
          <cell r="E1314" t="str">
            <v>06</v>
          </cell>
          <cell r="F1314">
            <v>0</v>
          </cell>
          <cell r="G1314" t="str">
            <v>Aportes    y    Participaciones    para    Capital    e    Inversión    a    Gobiernos    Autónomos Descentralizados y Regímenes Especiales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ASIGNADO"/>
      <sheetName val="PRODUCTOS Y ACTIVIDADES"/>
      <sheetName val="PROGRAMACIÓN 2018"/>
      <sheetName val="Gráfico2"/>
      <sheetName val="Gráfico1"/>
      <sheetName val="PRESUPUESTO_GASTOS"/>
      <sheetName val="PRESUPUESTO_INGRESOS"/>
      <sheetName val="SUSTENTO_INGRESOS"/>
      <sheetName val="Clasificador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>
        <row r="5">
          <cell r="B5">
            <v>510101</v>
          </cell>
          <cell r="C5">
            <v>5</v>
          </cell>
          <cell r="D5">
            <v>1</v>
          </cell>
          <cell r="E5" t="str">
            <v>01</v>
          </cell>
          <cell r="F5" t="str">
            <v>01</v>
          </cell>
          <cell r="G5" t="str">
            <v>Sueldos</v>
          </cell>
        </row>
        <row r="6">
          <cell r="B6">
            <v>510102</v>
          </cell>
          <cell r="C6">
            <v>5</v>
          </cell>
          <cell r="D6">
            <v>1</v>
          </cell>
          <cell r="E6" t="str">
            <v>01</v>
          </cell>
          <cell r="F6" t="str">
            <v>02</v>
          </cell>
          <cell r="G6" t="str">
            <v>Salarios</v>
          </cell>
        </row>
        <row r="7">
          <cell r="B7">
            <v>510103</v>
          </cell>
          <cell r="C7">
            <v>5</v>
          </cell>
          <cell r="D7">
            <v>1</v>
          </cell>
          <cell r="E7" t="str">
            <v>01</v>
          </cell>
          <cell r="F7" t="str">
            <v>03</v>
          </cell>
          <cell r="G7" t="str">
            <v>Jornales</v>
          </cell>
        </row>
        <row r="8">
          <cell r="B8">
            <v>510105</v>
          </cell>
          <cell r="C8">
            <v>5</v>
          </cell>
          <cell r="D8">
            <v>1</v>
          </cell>
          <cell r="E8" t="str">
            <v>01</v>
          </cell>
          <cell r="F8" t="str">
            <v>05</v>
          </cell>
          <cell r="G8" t="str">
            <v>Remuneraciones Unificadas</v>
          </cell>
        </row>
        <row r="9">
          <cell r="B9">
            <v>510106</v>
          </cell>
          <cell r="C9">
            <v>5</v>
          </cell>
          <cell r="D9">
            <v>1</v>
          </cell>
          <cell r="E9" t="str">
            <v>01</v>
          </cell>
          <cell r="F9" t="str">
            <v>06</v>
          </cell>
          <cell r="G9" t="str">
            <v>Salarios Unificados</v>
          </cell>
        </row>
        <row r="10">
          <cell r="B10">
            <v>510107</v>
          </cell>
          <cell r="C10">
            <v>5</v>
          </cell>
          <cell r="D10">
            <v>1</v>
          </cell>
          <cell r="E10" t="str">
            <v>01</v>
          </cell>
          <cell r="F10" t="str">
            <v>07</v>
          </cell>
          <cell r="G10" t="str">
            <v>Haber Militar y Policial</v>
          </cell>
        </row>
        <row r="11">
          <cell r="B11">
            <v>510108</v>
          </cell>
          <cell r="C11">
            <v>5</v>
          </cell>
          <cell r="D11">
            <v>1</v>
          </cell>
          <cell r="E11" t="str">
            <v>01</v>
          </cell>
          <cell r="F11" t="str">
            <v>08</v>
          </cell>
          <cell r="G11" t="str">
            <v>Remuneración Mensual Unificada de Docentes del Magisterio y Docentes e Investigadores Universitarios</v>
          </cell>
        </row>
        <row r="12">
          <cell r="B12">
            <v>510109</v>
          </cell>
          <cell r="C12">
            <v>5</v>
          </cell>
          <cell r="D12">
            <v>1</v>
          </cell>
          <cell r="E12" t="str">
            <v>01</v>
          </cell>
          <cell r="F12" t="str">
            <v>09</v>
          </cell>
          <cell r="G12" t="str">
            <v>Remuneración Mensual Unificada para Pasantes</v>
          </cell>
        </row>
        <row r="13">
          <cell r="B13">
            <v>510110</v>
          </cell>
          <cell r="C13">
            <v>5</v>
          </cell>
          <cell r="D13">
            <v>1</v>
          </cell>
          <cell r="E13" t="str">
            <v>01</v>
          </cell>
          <cell r="F13" t="str">
            <v>10</v>
          </cell>
          <cell r="G13" t="str">
            <v>Remuneración Mensual Unificada en el Exterior</v>
          </cell>
        </row>
        <row r="14">
          <cell r="B14">
            <v>5102</v>
          </cell>
          <cell r="C14">
            <v>5</v>
          </cell>
          <cell r="D14">
            <v>1</v>
          </cell>
          <cell r="E14" t="str">
            <v>02</v>
          </cell>
          <cell r="F14">
            <v>0</v>
          </cell>
          <cell r="G14" t="str">
            <v>Remuneraciones Complementarias</v>
          </cell>
        </row>
        <row r="15">
          <cell r="B15">
            <v>510201</v>
          </cell>
          <cell r="C15">
            <v>5</v>
          </cell>
          <cell r="D15">
            <v>1</v>
          </cell>
          <cell r="E15" t="str">
            <v>02</v>
          </cell>
          <cell r="F15" t="str">
            <v>01</v>
          </cell>
          <cell r="G15" t="str">
            <v>Bonificación por Años de Servicio</v>
          </cell>
        </row>
        <row r="16">
          <cell r="B16">
            <v>510202</v>
          </cell>
          <cell r="C16">
            <v>5</v>
          </cell>
          <cell r="D16">
            <v>1</v>
          </cell>
          <cell r="E16" t="str">
            <v>02</v>
          </cell>
          <cell r="F16" t="str">
            <v>02</v>
          </cell>
          <cell r="G16" t="str">
            <v>Bonificación por Responsabilidad a Dignatarios Universitarios</v>
          </cell>
        </row>
        <row r="17">
          <cell r="B17">
            <v>510203</v>
          </cell>
          <cell r="C17">
            <v>5</v>
          </cell>
          <cell r="D17">
            <v>1</v>
          </cell>
          <cell r="E17" t="str">
            <v>02</v>
          </cell>
          <cell r="F17" t="str">
            <v>03</v>
          </cell>
          <cell r="G17" t="str">
            <v>Decimotercer Sueldo</v>
          </cell>
        </row>
        <row r="18">
          <cell r="B18">
            <v>510204</v>
          </cell>
          <cell r="C18">
            <v>5</v>
          </cell>
          <cell r="D18">
            <v>1</v>
          </cell>
          <cell r="E18" t="str">
            <v>02</v>
          </cell>
          <cell r="F18" t="str">
            <v>04</v>
          </cell>
          <cell r="G18" t="str">
            <v>Decimocuarto Sueldo</v>
          </cell>
        </row>
        <row r="19">
          <cell r="B19">
            <v>510205</v>
          </cell>
          <cell r="C19">
            <v>5</v>
          </cell>
          <cell r="D19">
            <v>1</v>
          </cell>
          <cell r="E19" t="str">
            <v>02</v>
          </cell>
          <cell r="F19" t="str">
            <v>05</v>
          </cell>
          <cell r="G19" t="str">
            <v>Decimoquinto Sueldo</v>
          </cell>
        </row>
        <row r="20">
          <cell r="B20">
            <v>510206</v>
          </cell>
          <cell r="C20">
            <v>5</v>
          </cell>
          <cell r="D20">
            <v>1</v>
          </cell>
          <cell r="E20" t="str">
            <v>02</v>
          </cell>
          <cell r="F20" t="str">
            <v>06</v>
          </cell>
          <cell r="G20" t="str">
            <v>Decimosexto Sueldo</v>
          </cell>
        </row>
        <row r="21">
          <cell r="B21">
            <v>510207</v>
          </cell>
          <cell r="C21">
            <v>5</v>
          </cell>
          <cell r="D21">
            <v>1</v>
          </cell>
          <cell r="E21" t="str">
            <v>02</v>
          </cell>
          <cell r="F21" t="str">
            <v>07</v>
          </cell>
          <cell r="G21" t="str">
            <v>Bonificación Complementaria</v>
          </cell>
        </row>
        <row r="22">
          <cell r="B22">
            <v>510208</v>
          </cell>
          <cell r="C22">
            <v>5</v>
          </cell>
          <cell r="D22">
            <v>1</v>
          </cell>
          <cell r="E22" t="str">
            <v>02</v>
          </cell>
          <cell r="F22" t="str">
            <v>08</v>
          </cell>
          <cell r="G22" t="str">
            <v>Bonificación por Títulos Académicos, Especializaciones y Capacitación Adicional</v>
          </cell>
        </row>
        <row r="23">
          <cell r="B23">
            <v>510209</v>
          </cell>
          <cell r="C23">
            <v>5</v>
          </cell>
          <cell r="D23">
            <v>1</v>
          </cell>
          <cell r="E23" t="str">
            <v>02</v>
          </cell>
          <cell r="F23" t="str">
            <v>09</v>
          </cell>
          <cell r="G23" t="str">
            <v>Gastos de Representación</v>
          </cell>
        </row>
        <row r="24">
          <cell r="B24">
            <v>510210</v>
          </cell>
          <cell r="C24">
            <v>5</v>
          </cell>
          <cell r="D24">
            <v>1</v>
          </cell>
          <cell r="E24" t="str">
            <v>02</v>
          </cell>
          <cell r="F24" t="str">
            <v>10</v>
          </cell>
          <cell r="G24" t="str">
            <v>Sobresueldos y Bonificaciones Adicionales</v>
          </cell>
        </row>
        <row r="25">
          <cell r="B25">
            <v>510211</v>
          </cell>
          <cell r="C25">
            <v>5</v>
          </cell>
          <cell r="D25">
            <v>1</v>
          </cell>
          <cell r="E25" t="str">
            <v>02</v>
          </cell>
          <cell r="F25" t="str">
            <v>11</v>
          </cell>
          <cell r="G25" t="str">
            <v>Estímulo Pecuniario</v>
          </cell>
        </row>
        <row r="26">
          <cell r="B26">
            <v>510212</v>
          </cell>
          <cell r="C26">
            <v>5</v>
          </cell>
          <cell r="D26">
            <v>1</v>
          </cell>
          <cell r="E26" t="str">
            <v>02</v>
          </cell>
          <cell r="F26" t="str">
            <v>12</v>
          </cell>
          <cell r="G26" t="str">
            <v>Bonificación de Aniversario</v>
          </cell>
        </row>
        <row r="27">
          <cell r="B27">
            <v>510213</v>
          </cell>
          <cell r="C27">
            <v>5</v>
          </cell>
          <cell r="D27">
            <v>1</v>
          </cell>
          <cell r="E27" t="str">
            <v>02</v>
          </cell>
          <cell r="F27" t="str">
            <v>13</v>
          </cell>
          <cell r="G27" t="str">
            <v>Aguinaldo Navideño</v>
          </cell>
        </row>
        <row r="28">
          <cell r="B28">
            <v>510214</v>
          </cell>
          <cell r="C28">
            <v>5</v>
          </cell>
          <cell r="D28">
            <v>1</v>
          </cell>
          <cell r="E28" t="str">
            <v>02</v>
          </cell>
          <cell r="F28" t="str">
            <v>14</v>
          </cell>
          <cell r="G28" t="str">
            <v>Porcentaje Funcional</v>
          </cell>
        </row>
        <row r="29">
          <cell r="B29">
            <v>510215</v>
          </cell>
          <cell r="C29">
            <v>5</v>
          </cell>
          <cell r="D29">
            <v>1</v>
          </cell>
          <cell r="E29" t="str">
            <v>02</v>
          </cell>
          <cell r="F29" t="str">
            <v>15</v>
          </cell>
          <cell r="G29" t="str">
            <v>Adicional sobre la Décima Categoría</v>
          </cell>
        </row>
        <row r="30">
          <cell r="B30">
            <v>510216</v>
          </cell>
          <cell r="C30">
            <v>5</v>
          </cell>
          <cell r="D30">
            <v>1</v>
          </cell>
          <cell r="E30" t="str">
            <v>02</v>
          </cell>
          <cell r="F30" t="str">
            <v>16</v>
          </cell>
          <cell r="G30" t="str">
            <v>Estímulo Económico Magisterio</v>
          </cell>
        </row>
        <row r="31">
          <cell r="B31">
            <v>510218</v>
          </cell>
          <cell r="C31">
            <v>5</v>
          </cell>
          <cell r="D31">
            <v>1</v>
          </cell>
          <cell r="E31" t="str">
            <v>02</v>
          </cell>
          <cell r="F31">
            <v>18</v>
          </cell>
          <cell r="G31" t="str">
            <v>Bonificación Mensual Galápagos</v>
          </cell>
        </row>
        <row r="32">
          <cell r="B32">
            <v>510220</v>
          </cell>
          <cell r="C32">
            <v>5</v>
          </cell>
          <cell r="D32">
            <v>1</v>
          </cell>
          <cell r="E32" t="str">
            <v>02</v>
          </cell>
          <cell r="F32">
            <v>20</v>
          </cell>
          <cell r="G32" t="str">
            <v>Bonificación Fronteriza</v>
          </cell>
        </row>
        <row r="33">
          <cell r="B33">
            <v>510223</v>
          </cell>
          <cell r="C33">
            <v>5</v>
          </cell>
          <cell r="D33">
            <v>1</v>
          </cell>
          <cell r="E33" t="str">
            <v>02</v>
          </cell>
          <cell r="F33">
            <v>23</v>
          </cell>
          <cell r="G33" t="str">
            <v>Bonificación por el Día del Médico</v>
          </cell>
        </row>
        <row r="34">
          <cell r="B34">
            <v>510224</v>
          </cell>
          <cell r="C34">
            <v>5</v>
          </cell>
          <cell r="D34">
            <v>1</v>
          </cell>
          <cell r="E34" t="str">
            <v>02</v>
          </cell>
          <cell r="F34">
            <v>24</v>
          </cell>
          <cell r="G34" t="str">
            <v>Bonificación por el Día Mundial de la Salud</v>
          </cell>
        </row>
        <row r="35">
          <cell r="B35">
            <v>510225</v>
          </cell>
          <cell r="C35">
            <v>5</v>
          </cell>
          <cell r="D35">
            <v>1</v>
          </cell>
          <cell r="E35" t="str">
            <v>02</v>
          </cell>
          <cell r="F35">
            <v>25</v>
          </cell>
          <cell r="G35" t="str">
            <v>Bonificación para los Profesionales de la Salud</v>
          </cell>
        </row>
        <row r="36">
          <cell r="B36">
            <v>510227</v>
          </cell>
          <cell r="C36">
            <v>5</v>
          </cell>
          <cell r="D36">
            <v>1</v>
          </cell>
          <cell r="E36" t="str">
            <v>02</v>
          </cell>
          <cell r="F36">
            <v>27</v>
          </cell>
          <cell r="G36" t="str">
            <v>Adicional Región Amazónica</v>
          </cell>
        </row>
        <row r="37">
          <cell r="B37">
            <v>510228</v>
          </cell>
          <cell r="C37">
            <v>5</v>
          </cell>
          <cell r="D37">
            <v>1</v>
          </cell>
          <cell r="E37" t="str">
            <v>02</v>
          </cell>
          <cell r="F37">
            <v>28</v>
          </cell>
          <cell r="G37" t="str">
            <v>Remuneración Suplementaria Galápagos</v>
          </cell>
        </row>
        <row r="38">
          <cell r="B38">
            <v>510229</v>
          </cell>
          <cell r="C38">
            <v>5</v>
          </cell>
          <cell r="D38">
            <v>1</v>
          </cell>
          <cell r="E38" t="str">
            <v>02</v>
          </cell>
          <cell r="F38">
            <v>29</v>
          </cell>
          <cell r="G38" t="str">
            <v>Actividad Extracurricular Galápagos</v>
          </cell>
        </row>
        <row r="39">
          <cell r="B39">
            <v>510230</v>
          </cell>
          <cell r="C39">
            <v>5</v>
          </cell>
          <cell r="D39">
            <v>1</v>
          </cell>
          <cell r="E39" t="str">
            <v>02</v>
          </cell>
          <cell r="F39">
            <v>30</v>
          </cell>
          <cell r="G39" t="str">
            <v>Bonificación por el Día del Maestro</v>
          </cell>
        </row>
        <row r="40">
          <cell r="B40">
            <v>510231</v>
          </cell>
          <cell r="C40">
            <v>5</v>
          </cell>
          <cell r="D40">
            <v>1</v>
          </cell>
          <cell r="E40" t="str">
            <v>02</v>
          </cell>
          <cell r="F40">
            <v>31</v>
          </cell>
          <cell r="G40" t="str">
            <v>Bonificación por el Día del Servidor Público</v>
          </cell>
        </row>
        <row r="41">
          <cell r="B41">
            <v>510232</v>
          </cell>
          <cell r="C41">
            <v>5</v>
          </cell>
          <cell r="D41">
            <v>1</v>
          </cell>
          <cell r="E41" t="str">
            <v>02</v>
          </cell>
          <cell r="F41">
            <v>32</v>
          </cell>
          <cell r="G41" t="str">
            <v>Bonificación para Educadores Comunitarios, Alfabetizadores</v>
          </cell>
        </row>
        <row r="42">
          <cell r="B42">
            <v>510233</v>
          </cell>
          <cell r="C42">
            <v>5</v>
          </cell>
          <cell r="D42">
            <v>1</v>
          </cell>
          <cell r="E42" t="str">
            <v>02</v>
          </cell>
          <cell r="F42">
            <v>33</v>
          </cell>
          <cell r="G42" t="str">
            <v>Bonificación para Profesionales Amparados o no por Leyes de Escalafón</v>
          </cell>
        </row>
        <row r="43">
          <cell r="B43">
            <v>510234</v>
          </cell>
          <cell r="C43">
            <v>5</v>
          </cell>
          <cell r="D43">
            <v>1</v>
          </cell>
          <cell r="E43" t="str">
            <v>02</v>
          </cell>
          <cell r="F43">
            <v>34</v>
          </cell>
          <cell r="G43" t="str">
            <v>Bonificación Adicional Galápagos Servidores de la LOSCCA</v>
          </cell>
        </row>
        <row r="44">
          <cell r="B44">
            <v>510235</v>
          </cell>
          <cell r="C44">
            <v>5</v>
          </cell>
          <cell r="D44">
            <v>1</v>
          </cell>
          <cell r="E44" t="str">
            <v>02</v>
          </cell>
          <cell r="F44">
            <v>35</v>
          </cell>
          <cell r="G44" t="str">
            <v>Remuneración Variable por Eficiencia</v>
          </cell>
        </row>
        <row r="45">
          <cell r="B45">
            <v>5103</v>
          </cell>
          <cell r="C45">
            <v>5</v>
          </cell>
          <cell r="D45">
            <v>1</v>
          </cell>
          <cell r="E45" t="str">
            <v>03</v>
          </cell>
          <cell r="F45">
            <v>0</v>
          </cell>
          <cell r="G45" t="str">
            <v>Remuneraciones Compensatorias</v>
          </cell>
        </row>
        <row r="46">
          <cell r="B46">
            <v>510301</v>
          </cell>
          <cell r="C46">
            <v>5</v>
          </cell>
          <cell r="D46">
            <v>1</v>
          </cell>
          <cell r="E46" t="str">
            <v>03</v>
          </cell>
          <cell r="F46" t="str">
            <v>01</v>
          </cell>
          <cell r="G46" t="str">
            <v>Gastos de Residencia</v>
          </cell>
        </row>
        <row r="47">
          <cell r="B47">
            <v>510302</v>
          </cell>
          <cell r="C47">
            <v>5</v>
          </cell>
          <cell r="D47">
            <v>1</v>
          </cell>
          <cell r="E47" t="str">
            <v>03</v>
          </cell>
          <cell r="F47" t="str">
            <v>02</v>
          </cell>
          <cell r="G47" t="str">
            <v>Bonificación Geográfica</v>
          </cell>
        </row>
        <row r="48">
          <cell r="B48">
            <v>510303</v>
          </cell>
          <cell r="C48">
            <v>5</v>
          </cell>
          <cell r="D48">
            <v>1</v>
          </cell>
          <cell r="E48" t="str">
            <v>03</v>
          </cell>
          <cell r="F48" t="str">
            <v>03</v>
          </cell>
          <cell r="G48" t="str">
            <v>Compensación por Costo de Vida</v>
          </cell>
        </row>
        <row r="49">
          <cell r="B49">
            <v>510304</v>
          </cell>
          <cell r="C49">
            <v>5</v>
          </cell>
          <cell r="D49">
            <v>1</v>
          </cell>
          <cell r="E49" t="str">
            <v>03</v>
          </cell>
          <cell r="F49" t="str">
            <v>04</v>
          </cell>
          <cell r="G49" t="str">
            <v>Compensación por Transporte</v>
          </cell>
        </row>
        <row r="50">
          <cell r="B50">
            <v>510305</v>
          </cell>
          <cell r="C50">
            <v>5</v>
          </cell>
          <cell r="D50">
            <v>1</v>
          </cell>
          <cell r="E50" t="str">
            <v>03</v>
          </cell>
          <cell r="F50" t="str">
            <v>05</v>
          </cell>
          <cell r="G50" t="str">
            <v>Compensación en el Exterior</v>
          </cell>
        </row>
        <row r="51">
          <cell r="B51">
            <v>510306</v>
          </cell>
          <cell r="C51">
            <v>5</v>
          </cell>
          <cell r="D51">
            <v>1</v>
          </cell>
          <cell r="E51" t="str">
            <v>03</v>
          </cell>
          <cell r="F51" t="str">
            <v>06</v>
          </cell>
          <cell r="G51" t="str">
            <v>Alimentación</v>
          </cell>
        </row>
        <row r="52">
          <cell r="B52">
            <v>510307</v>
          </cell>
          <cell r="C52">
            <v>5</v>
          </cell>
          <cell r="D52">
            <v>1</v>
          </cell>
          <cell r="E52" t="str">
            <v>03</v>
          </cell>
          <cell r="F52" t="str">
            <v>07</v>
          </cell>
          <cell r="G52" t="str">
            <v>Comisariato</v>
          </cell>
        </row>
        <row r="53">
          <cell r="B53">
            <v>510308</v>
          </cell>
          <cell r="C53">
            <v>5</v>
          </cell>
          <cell r="D53">
            <v>1</v>
          </cell>
          <cell r="E53" t="str">
            <v>03</v>
          </cell>
          <cell r="F53" t="str">
            <v>08</v>
          </cell>
          <cell r="G53" t="str">
            <v>Compensación Pedagógica</v>
          </cell>
        </row>
        <row r="54">
          <cell r="B54">
            <v>510309</v>
          </cell>
          <cell r="C54">
            <v>5</v>
          </cell>
          <cell r="D54">
            <v>1</v>
          </cell>
          <cell r="E54" t="str">
            <v>03</v>
          </cell>
          <cell r="F54" t="str">
            <v>09</v>
          </cell>
          <cell r="G54" t="str">
            <v>Compensación por Trabajo de Alto Riesgo</v>
          </cell>
        </row>
        <row r="55">
          <cell r="B55">
            <v>510310</v>
          </cell>
          <cell r="C55">
            <v>5</v>
          </cell>
          <cell r="D55">
            <v>1</v>
          </cell>
          <cell r="E55" t="str">
            <v>03</v>
          </cell>
          <cell r="F55">
            <v>10</v>
          </cell>
          <cell r="G55" t="str">
            <v>Subsidio Profesores de Escuelas Fiscales, Misionales y Fiscomisionales de las Regiones
Amazónica e Insular</v>
          </cell>
        </row>
        <row r="56">
          <cell r="B56">
            <v>510311</v>
          </cell>
          <cell r="C56">
            <v>5</v>
          </cell>
          <cell r="D56">
            <v>1</v>
          </cell>
          <cell r="E56" t="str">
            <v>03</v>
          </cell>
          <cell r="F56">
            <v>11</v>
          </cell>
          <cell r="G56" t="str">
            <v>Compensación por Residencia</v>
          </cell>
        </row>
        <row r="57">
          <cell r="B57">
            <v>510312</v>
          </cell>
          <cell r="C57">
            <v>5</v>
          </cell>
          <cell r="D57">
            <v>1</v>
          </cell>
          <cell r="E57" t="str">
            <v>03</v>
          </cell>
          <cell r="F57">
            <v>12</v>
          </cell>
          <cell r="G57" t="str">
            <v>Compensación   Régimen   Remunerativo   de   Fuerzas   Armadas,   Policía   y   Cuerpos   de
Bomberos</v>
          </cell>
        </row>
        <row r="58">
          <cell r="B58">
            <v>510313</v>
          </cell>
          <cell r="C58">
            <v>5</v>
          </cell>
          <cell r="D58">
            <v>1</v>
          </cell>
          <cell r="E58" t="str">
            <v>03</v>
          </cell>
          <cell r="F58">
            <v>13</v>
          </cell>
          <cell r="G58" t="str">
            <v>Compensación por  Cesación de Funciones</v>
          </cell>
        </row>
        <row r="59">
          <cell r="B59">
            <v>5104</v>
          </cell>
          <cell r="C59">
            <v>5</v>
          </cell>
          <cell r="D59">
            <v>1</v>
          </cell>
          <cell r="E59" t="str">
            <v>04</v>
          </cell>
          <cell r="F59">
            <v>0</v>
          </cell>
          <cell r="G59" t="str">
            <v>Subsidios</v>
          </cell>
        </row>
        <row r="60">
          <cell r="B60">
            <v>510401</v>
          </cell>
          <cell r="C60">
            <v>5</v>
          </cell>
          <cell r="D60">
            <v>1</v>
          </cell>
          <cell r="E60" t="str">
            <v>04</v>
          </cell>
          <cell r="F60" t="str">
            <v>01</v>
          </cell>
          <cell r="G60" t="str">
            <v>Por Cargas Familiares</v>
          </cell>
        </row>
        <row r="61">
          <cell r="B61">
            <v>510402</v>
          </cell>
          <cell r="C61">
            <v>5</v>
          </cell>
          <cell r="D61">
            <v>1</v>
          </cell>
          <cell r="E61" t="str">
            <v>04</v>
          </cell>
          <cell r="F61" t="str">
            <v>02</v>
          </cell>
          <cell r="G61" t="str">
            <v>De Educación</v>
          </cell>
        </row>
        <row r="62">
          <cell r="B62">
            <v>510403</v>
          </cell>
          <cell r="C62">
            <v>5</v>
          </cell>
          <cell r="D62">
            <v>1</v>
          </cell>
          <cell r="E62" t="str">
            <v>04</v>
          </cell>
          <cell r="F62" t="str">
            <v>03</v>
          </cell>
          <cell r="G62" t="str">
            <v>Por Maternidad</v>
          </cell>
        </row>
        <row r="63">
          <cell r="B63">
            <v>510404</v>
          </cell>
          <cell r="C63">
            <v>5</v>
          </cell>
          <cell r="D63">
            <v>1</v>
          </cell>
          <cell r="E63" t="str">
            <v>04</v>
          </cell>
          <cell r="F63" t="str">
            <v>04</v>
          </cell>
          <cell r="G63" t="str">
            <v>Por Fallecimiento</v>
          </cell>
        </row>
        <row r="64">
          <cell r="B64">
            <v>510405</v>
          </cell>
          <cell r="C64">
            <v>5</v>
          </cell>
          <cell r="D64">
            <v>1</v>
          </cell>
          <cell r="E64" t="str">
            <v>04</v>
          </cell>
          <cell r="F64" t="str">
            <v>05</v>
          </cell>
          <cell r="G64" t="str">
            <v>Por Guardería</v>
          </cell>
        </row>
        <row r="65">
          <cell r="B65">
            <v>510406</v>
          </cell>
          <cell r="C65">
            <v>5</v>
          </cell>
          <cell r="D65">
            <v>1</v>
          </cell>
          <cell r="E65" t="str">
            <v>04</v>
          </cell>
          <cell r="F65" t="str">
            <v>06</v>
          </cell>
          <cell r="G65" t="str">
            <v>Por Vacaciones</v>
          </cell>
        </row>
        <row r="66">
          <cell r="B66">
            <v>510407</v>
          </cell>
          <cell r="C66">
            <v>5</v>
          </cell>
          <cell r="D66">
            <v>1</v>
          </cell>
          <cell r="E66" t="str">
            <v>04</v>
          </cell>
          <cell r="F66" t="str">
            <v>07</v>
          </cell>
          <cell r="G66" t="str">
            <v>Estímulo Económico por Años de Servicio</v>
          </cell>
        </row>
        <row r="67">
          <cell r="B67">
            <v>510408</v>
          </cell>
          <cell r="C67">
            <v>5</v>
          </cell>
          <cell r="D67">
            <v>1</v>
          </cell>
          <cell r="E67" t="str">
            <v>04</v>
          </cell>
          <cell r="F67" t="str">
            <v>08</v>
          </cell>
          <cell r="G67" t="str">
            <v>Subsidio de Antigüedad</v>
          </cell>
        </row>
        <row r="68">
          <cell r="B68">
            <v>510409</v>
          </cell>
          <cell r="C68">
            <v>5</v>
          </cell>
          <cell r="D68">
            <v>1</v>
          </cell>
          <cell r="E68" t="str">
            <v>04</v>
          </cell>
          <cell r="F68" t="str">
            <v>09</v>
          </cell>
          <cell r="G68" t="str">
            <v>Beneficios Sociales</v>
          </cell>
        </row>
        <row r="69">
          <cell r="B69">
            <v>510499</v>
          </cell>
          <cell r="C69">
            <v>5</v>
          </cell>
          <cell r="D69">
            <v>1</v>
          </cell>
          <cell r="E69" t="str">
            <v>04</v>
          </cell>
          <cell r="F69">
            <v>99</v>
          </cell>
          <cell r="G69" t="str">
            <v>Otros Subsidios</v>
          </cell>
        </row>
        <row r="70">
          <cell r="B70">
            <v>5105</v>
          </cell>
          <cell r="C70">
            <v>5</v>
          </cell>
          <cell r="D70">
            <v>1</v>
          </cell>
          <cell r="E70" t="str">
            <v>05</v>
          </cell>
          <cell r="F70">
            <v>0</v>
          </cell>
          <cell r="G70" t="str">
            <v>Remuneraciones Temporales</v>
          </cell>
        </row>
        <row r="71">
          <cell r="B71">
            <v>510501</v>
          </cell>
          <cell r="C71">
            <v>5</v>
          </cell>
          <cell r="D71">
            <v>1</v>
          </cell>
          <cell r="E71" t="str">
            <v>05</v>
          </cell>
          <cell r="F71" t="str">
            <v>01</v>
          </cell>
          <cell r="G71" t="str">
            <v>Sueldos</v>
          </cell>
        </row>
        <row r="72">
          <cell r="B72">
            <v>510502</v>
          </cell>
          <cell r="C72">
            <v>5</v>
          </cell>
          <cell r="D72">
            <v>1</v>
          </cell>
          <cell r="E72" t="str">
            <v>05</v>
          </cell>
          <cell r="F72" t="str">
            <v>02</v>
          </cell>
          <cell r="G72" t="str">
            <v>Remuneración Unificada para Pasantes e Internos Rotativos de Salud</v>
          </cell>
        </row>
        <row r="73">
          <cell r="B73">
            <v>510503</v>
          </cell>
          <cell r="C73">
            <v>5</v>
          </cell>
          <cell r="D73">
            <v>1</v>
          </cell>
          <cell r="E73" t="str">
            <v>05</v>
          </cell>
          <cell r="F73" t="str">
            <v>03</v>
          </cell>
          <cell r="G73" t="str">
            <v>Jornales</v>
          </cell>
        </row>
        <row r="74">
          <cell r="B74">
            <v>510504</v>
          </cell>
          <cell r="C74">
            <v>5</v>
          </cell>
          <cell r="D74">
            <v>1</v>
          </cell>
          <cell r="E74" t="str">
            <v>05</v>
          </cell>
          <cell r="F74" t="str">
            <v>04</v>
          </cell>
          <cell r="G74" t="str">
            <v>Encargos y Subrogaciones</v>
          </cell>
        </row>
        <row r="75">
          <cell r="B75">
            <v>510505</v>
          </cell>
          <cell r="C75">
            <v>5</v>
          </cell>
          <cell r="D75">
            <v>1</v>
          </cell>
          <cell r="E75" t="str">
            <v>05</v>
          </cell>
          <cell r="F75" t="str">
            <v>05</v>
          </cell>
          <cell r="G75" t="str">
            <v>Sustituciones de Personal</v>
          </cell>
        </row>
        <row r="76">
          <cell r="B76">
            <v>510506</v>
          </cell>
          <cell r="C76">
            <v>5</v>
          </cell>
          <cell r="D76">
            <v>1</v>
          </cell>
          <cell r="E76" t="str">
            <v>05</v>
          </cell>
          <cell r="F76" t="str">
            <v>06</v>
          </cell>
          <cell r="G76" t="str">
            <v>Licencia Remunerada</v>
          </cell>
        </row>
        <row r="77">
          <cell r="B77">
            <v>510507</v>
          </cell>
          <cell r="C77">
            <v>5</v>
          </cell>
          <cell r="D77">
            <v>1</v>
          </cell>
          <cell r="E77" t="str">
            <v>05</v>
          </cell>
          <cell r="F77" t="str">
            <v>07</v>
          </cell>
          <cell r="G77" t="str">
            <v>Honorarios</v>
          </cell>
        </row>
        <row r="78">
          <cell r="B78">
            <v>510509</v>
          </cell>
          <cell r="C78">
            <v>5</v>
          </cell>
          <cell r="D78">
            <v>1</v>
          </cell>
          <cell r="E78" t="str">
            <v>05</v>
          </cell>
          <cell r="F78" t="str">
            <v>09</v>
          </cell>
          <cell r="G78" t="str">
            <v>Horas Extraordinarias y Suplementarias</v>
          </cell>
        </row>
        <row r="79">
          <cell r="B79">
            <v>510510</v>
          </cell>
          <cell r="C79">
            <v>5</v>
          </cell>
          <cell r="D79">
            <v>1</v>
          </cell>
          <cell r="E79" t="str">
            <v>05</v>
          </cell>
          <cell r="F79">
            <v>10</v>
          </cell>
          <cell r="G79" t="str">
            <v>Servicios Personales por Contrato</v>
          </cell>
        </row>
        <row r="80">
          <cell r="B80">
            <v>510511</v>
          </cell>
          <cell r="C80">
            <v>5</v>
          </cell>
          <cell r="D80">
            <v>1</v>
          </cell>
          <cell r="E80" t="str">
            <v>05</v>
          </cell>
          <cell r="F80">
            <v>11</v>
          </cell>
          <cell r="G80" t="str">
            <v>Remuneraciones Especiales Sección Nocturna</v>
          </cell>
        </row>
        <row r="81">
          <cell r="B81">
            <v>510512</v>
          </cell>
          <cell r="C81">
            <v>5</v>
          </cell>
          <cell r="D81">
            <v>1</v>
          </cell>
          <cell r="E81" t="str">
            <v>05</v>
          </cell>
          <cell r="F81">
            <v>12</v>
          </cell>
          <cell r="G81" t="str">
            <v>Subrogación</v>
          </cell>
        </row>
        <row r="82">
          <cell r="B82">
            <v>510513</v>
          </cell>
          <cell r="C82">
            <v>5</v>
          </cell>
          <cell r="D82">
            <v>1</v>
          </cell>
          <cell r="E82" t="str">
            <v>05</v>
          </cell>
          <cell r="F82">
            <v>13</v>
          </cell>
          <cell r="G82" t="str">
            <v>Encargos</v>
          </cell>
        </row>
        <row r="83">
          <cell r="B83">
            <v>510514</v>
          </cell>
          <cell r="C83">
            <v>5</v>
          </cell>
          <cell r="D83">
            <v>1</v>
          </cell>
          <cell r="E83" t="str">
            <v>05</v>
          </cell>
          <cell r="F83">
            <v>14</v>
          </cell>
          <cell r="G83" t="str">
            <v>Contratos de Servicios Ocasionales en el Exterior</v>
          </cell>
        </row>
        <row r="84">
          <cell r="B84">
            <v>510515</v>
          </cell>
          <cell r="C84">
            <v>5</v>
          </cell>
          <cell r="D84">
            <v>1</v>
          </cell>
          <cell r="E84" t="str">
            <v>05</v>
          </cell>
          <cell r="F84">
            <v>15</v>
          </cell>
          <cell r="G84" t="str">
            <v>Contratos Ocasionales para el Cumplimiento del Servicio Rural</v>
          </cell>
        </row>
        <row r="85">
          <cell r="B85">
            <v>510516</v>
          </cell>
          <cell r="C85">
            <v>5</v>
          </cell>
          <cell r="D85">
            <v>1</v>
          </cell>
          <cell r="E85" t="str">
            <v>05</v>
          </cell>
          <cell r="F85">
            <v>16</v>
          </cell>
          <cell r="G85" t="str">
            <v>Contratos Ocasionales para el Cumplimiento de la Devengación de Becas</v>
          </cell>
        </row>
        <row r="86">
          <cell r="B86">
            <v>5106</v>
          </cell>
          <cell r="C86">
            <v>5</v>
          </cell>
          <cell r="D86">
            <v>1</v>
          </cell>
          <cell r="E86" t="str">
            <v>06</v>
          </cell>
          <cell r="F86">
            <v>0</v>
          </cell>
          <cell r="G86" t="str">
            <v>Aportes Patronales a la Seguridad Social</v>
          </cell>
        </row>
        <row r="87">
          <cell r="B87">
            <v>510601</v>
          </cell>
          <cell r="C87">
            <v>5</v>
          </cell>
          <cell r="D87">
            <v>1</v>
          </cell>
          <cell r="E87" t="str">
            <v>06</v>
          </cell>
          <cell r="F87" t="str">
            <v>01</v>
          </cell>
          <cell r="G87" t="str">
            <v>Aporte Patronal</v>
          </cell>
        </row>
        <row r="88">
          <cell r="B88">
            <v>510602</v>
          </cell>
          <cell r="C88">
            <v>5</v>
          </cell>
          <cell r="D88">
            <v>1</v>
          </cell>
          <cell r="E88" t="str">
            <v>06</v>
          </cell>
          <cell r="F88" t="str">
            <v>02</v>
          </cell>
          <cell r="G88" t="str">
            <v>Fondo de Reserva</v>
          </cell>
        </row>
        <row r="89">
          <cell r="B89">
            <v>510603</v>
          </cell>
          <cell r="C89">
            <v>5</v>
          </cell>
          <cell r="D89">
            <v>1</v>
          </cell>
          <cell r="E89" t="str">
            <v>06</v>
          </cell>
          <cell r="F89" t="str">
            <v>03</v>
          </cell>
          <cell r="G89" t="str">
            <v>Jubilación Patronal</v>
          </cell>
        </row>
        <row r="90">
          <cell r="B90">
            <v>510605</v>
          </cell>
          <cell r="C90">
            <v>5</v>
          </cell>
          <cell r="D90">
            <v>1</v>
          </cell>
          <cell r="E90" t="str">
            <v>06</v>
          </cell>
          <cell r="F90" t="str">
            <v>05</v>
          </cell>
          <cell r="G90" t="str">
            <v>Jubilación Complementaria</v>
          </cell>
        </row>
        <row r="91">
          <cell r="B91">
            <v>510606</v>
          </cell>
          <cell r="C91">
            <v>5</v>
          </cell>
          <cell r="D91">
            <v>1</v>
          </cell>
          <cell r="E91" t="str">
            <v>06</v>
          </cell>
          <cell r="F91" t="str">
            <v>06</v>
          </cell>
          <cell r="G91" t="str">
            <v>Asignación Global de Jubilación Patronal para Trabajadores Amparados por el Código de
Trabajo</v>
          </cell>
        </row>
        <row r="92">
          <cell r="B92">
            <v>5107</v>
          </cell>
          <cell r="C92">
            <v>5</v>
          </cell>
          <cell r="D92">
            <v>1</v>
          </cell>
          <cell r="E92" t="str">
            <v>07</v>
          </cell>
          <cell r="F92">
            <v>0</v>
          </cell>
          <cell r="G92" t="str">
            <v>Indemnizaciones</v>
          </cell>
        </row>
        <row r="93">
          <cell r="B93">
            <v>510702</v>
          </cell>
          <cell r="C93">
            <v>5</v>
          </cell>
          <cell r="D93">
            <v>1</v>
          </cell>
          <cell r="E93" t="str">
            <v>07</v>
          </cell>
          <cell r="F93" t="str">
            <v>02</v>
          </cell>
          <cell r="G93" t="str">
            <v>Supresión de Puesto</v>
          </cell>
        </row>
        <row r="94">
          <cell r="B94">
            <v>510703</v>
          </cell>
          <cell r="C94">
            <v>5</v>
          </cell>
          <cell r="D94">
            <v>1</v>
          </cell>
          <cell r="E94" t="str">
            <v>07</v>
          </cell>
          <cell r="F94" t="str">
            <v>03</v>
          </cell>
          <cell r="G94" t="str">
            <v>Despido Intempestivo</v>
          </cell>
        </row>
        <row r="95">
          <cell r="B95">
            <v>510704</v>
          </cell>
          <cell r="C95">
            <v>5</v>
          </cell>
          <cell r="D95">
            <v>1</v>
          </cell>
          <cell r="E95" t="str">
            <v>07</v>
          </cell>
          <cell r="F95" t="str">
            <v>04</v>
          </cell>
          <cell r="G95" t="str">
            <v>Compensación por Desahucio</v>
          </cell>
        </row>
        <row r="96">
          <cell r="B96">
            <v>510705</v>
          </cell>
          <cell r="C96">
            <v>5</v>
          </cell>
          <cell r="D96">
            <v>1</v>
          </cell>
          <cell r="E96" t="str">
            <v>07</v>
          </cell>
          <cell r="F96" t="str">
            <v>05</v>
          </cell>
          <cell r="G96" t="str">
            <v>Restitución de Puesto</v>
          </cell>
        </row>
        <row r="97">
          <cell r="B97">
            <v>510706</v>
          </cell>
          <cell r="C97">
            <v>5</v>
          </cell>
          <cell r="D97">
            <v>1</v>
          </cell>
          <cell r="E97" t="str">
            <v>07</v>
          </cell>
          <cell r="F97" t="str">
            <v>06</v>
          </cell>
          <cell r="G97" t="str">
            <v>Beneficio por Jubilación</v>
          </cell>
        </row>
        <row r="98">
          <cell r="B98">
            <v>510707</v>
          </cell>
          <cell r="C98">
            <v>5</v>
          </cell>
          <cell r="D98">
            <v>1</v>
          </cell>
          <cell r="E98" t="str">
            <v>07</v>
          </cell>
          <cell r="F98" t="str">
            <v>07</v>
          </cell>
          <cell r="G98" t="str">
            <v>Compensación por Vacaciones no Gozadas por Cesación de Funciones</v>
          </cell>
        </row>
        <row r="99">
          <cell r="B99">
            <v>510708</v>
          </cell>
          <cell r="C99">
            <v>5</v>
          </cell>
          <cell r="D99">
            <v>1</v>
          </cell>
          <cell r="E99" t="str">
            <v>07</v>
          </cell>
          <cell r="F99" t="str">
            <v>08</v>
          </cell>
          <cell r="G99" t="str">
            <v>Por Accidente de Trabajo o Enfermedad</v>
          </cell>
        </row>
        <row r="100">
          <cell r="B100">
            <v>510709</v>
          </cell>
          <cell r="C100">
            <v>5</v>
          </cell>
          <cell r="D100">
            <v>1</v>
          </cell>
          <cell r="E100" t="str">
            <v>07</v>
          </cell>
          <cell r="F100" t="str">
            <v>09</v>
          </cell>
          <cell r="G100" t="str">
            <v>Por Renuncia Voluntaria</v>
          </cell>
        </row>
        <row r="101">
          <cell r="B101">
            <v>510710</v>
          </cell>
          <cell r="C101">
            <v>5</v>
          </cell>
          <cell r="D101">
            <v>1</v>
          </cell>
          <cell r="E101" t="str">
            <v>07</v>
          </cell>
          <cell r="F101">
            <v>10</v>
          </cell>
          <cell r="G101" t="str">
            <v>Por Compra de Renuncia</v>
          </cell>
        </row>
        <row r="102">
          <cell r="B102">
            <v>510711</v>
          </cell>
          <cell r="C102">
            <v>5</v>
          </cell>
          <cell r="D102">
            <v>1</v>
          </cell>
          <cell r="E102" t="str">
            <v>07</v>
          </cell>
          <cell r="F102">
            <v>11</v>
          </cell>
          <cell r="G102" t="str">
            <v>Indemnizaciones Laborales</v>
          </cell>
        </row>
        <row r="103">
          <cell r="B103">
            <v>510712</v>
          </cell>
          <cell r="C103">
            <v>5</v>
          </cell>
          <cell r="D103">
            <v>1</v>
          </cell>
          <cell r="E103" t="str">
            <v>07</v>
          </cell>
          <cell r="F103">
            <v>12</v>
          </cell>
          <cell r="G103" t="str">
            <v>Incentivo Excepcional para la Jubilación (Trabajadores del IESS)</v>
          </cell>
        </row>
        <row r="104">
          <cell r="B104">
            <v>510799</v>
          </cell>
          <cell r="C104">
            <v>5</v>
          </cell>
          <cell r="D104">
            <v>1</v>
          </cell>
          <cell r="E104" t="str">
            <v>07</v>
          </cell>
          <cell r="F104">
            <v>99</v>
          </cell>
          <cell r="G104" t="str">
            <v>Otras Indemnizaciones Laborales</v>
          </cell>
        </row>
        <row r="105">
          <cell r="B105">
            <v>5199</v>
          </cell>
          <cell r="C105">
            <v>5</v>
          </cell>
          <cell r="D105">
            <v>1</v>
          </cell>
          <cell r="E105">
            <v>99</v>
          </cell>
          <cell r="F105">
            <v>0</v>
          </cell>
          <cell r="G105" t="str">
            <v>Asignaciones a Distribuir</v>
          </cell>
        </row>
        <row r="106">
          <cell r="B106">
            <v>519901</v>
          </cell>
          <cell r="C106">
            <v>5</v>
          </cell>
          <cell r="D106">
            <v>1</v>
          </cell>
          <cell r="E106">
            <v>99</v>
          </cell>
          <cell r="F106" t="str">
            <v>01</v>
          </cell>
          <cell r="G106" t="str">
            <v>Asignación a Distribuir en Gastos en Personal</v>
          </cell>
        </row>
        <row r="107">
          <cell r="B107">
            <v>52</v>
          </cell>
          <cell r="C107">
            <v>5</v>
          </cell>
          <cell r="D107">
            <v>2</v>
          </cell>
          <cell r="E107">
            <v>0</v>
          </cell>
          <cell r="F107">
            <v>0</v>
          </cell>
          <cell r="G107" t="str">
            <v>PRESTACIONES DE LA SEGURIDAD SOCIAL</v>
          </cell>
        </row>
        <row r="108">
          <cell r="B108">
            <v>5201</v>
          </cell>
          <cell r="C108">
            <v>5</v>
          </cell>
          <cell r="D108">
            <v>2</v>
          </cell>
          <cell r="E108" t="str">
            <v>01</v>
          </cell>
          <cell r="F108">
            <v>0</v>
          </cell>
          <cell r="G108" t="str">
            <v>Gastos Prestacionales</v>
          </cell>
        </row>
        <row r="109">
          <cell r="B109">
            <v>520101</v>
          </cell>
          <cell r="C109">
            <v>5</v>
          </cell>
          <cell r="D109">
            <v>2</v>
          </cell>
          <cell r="E109" t="str">
            <v>01</v>
          </cell>
          <cell r="F109" t="str">
            <v>01</v>
          </cell>
          <cell r="G109" t="str">
            <v>Pensiones</v>
          </cell>
        </row>
        <row r="110">
          <cell r="B110">
            <v>520102</v>
          </cell>
          <cell r="C110">
            <v>5</v>
          </cell>
          <cell r="D110">
            <v>2</v>
          </cell>
          <cell r="E110" t="str">
            <v>01</v>
          </cell>
          <cell r="F110" t="str">
            <v>02</v>
          </cell>
          <cell r="G110" t="str">
            <v>Seguro Social Campesino</v>
          </cell>
        </row>
        <row r="111">
          <cell r="B111">
            <v>520103</v>
          </cell>
          <cell r="C111">
            <v>5</v>
          </cell>
          <cell r="D111">
            <v>2</v>
          </cell>
          <cell r="E111" t="str">
            <v>01</v>
          </cell>
          <cell r="F111" t="str">
            <v>03</v>
          </cell>
          <cell r="G111" t="str">
            <v>Seguro de Enfermedad y Maternidad</v>
          </cell>
        </row>
        <row r="112">
          <cell r="B112">
            <v>520104</v>
          </cell>
          <cell r="C112">
            <v>5</v>
          </cell>
          <cell r="D112">
            <v>2</v>
          </cell>
          <cell r="E112" t="str">
            <v>01</v>
          </cell>
          <cell r="F112" t="str">
            <v>04</v>
          </cell>
          <cell r="G112" t="str">
            <v>Seguro y Cooperativa Mortuoria</v>
          </cell>
        </row>
        <row r="113">
          <cell r="B113">
            <v>520105</v>
          </cell>
          <cell r="C113">
            <v>5</v>
          </cell>
          <cell r="D113">
            <v>2</v>
          </cell>
          <cell r="E113" t="str">
            <v>01</v>
          </cell>
          <cell r="F113" t="str">
            <v>05</v>
          </cell>
          <cell r="G113" t="str">
            <v>Seguro de Cesantía</v>
          </cell>
        </row>
        <row r="114">
          <cell r="B114">
            <v>520106</v>
          </cell>
          <cell r="C114">
            <v>5</v>
          </cell>
          <cell r="D114">
            <v>2</v>
          </cell>
          <cell r="E114" t="str">
            <v>01</v>
          </cell>
          <cell r="F114" t="str">
            <v>06</v>
          </cell>
          <cell r="G114" t="str">
            <v>Seguro de Vida y Riesgos Profesionales</v>
          </cell>
        </row>
        <row r="115">
          <cell r="B115">
            <v>520107</v>
          </cell>
          <cell r="C115">
            <v>5</v>
          </cell>
          <cell r="D115">
            <v>2</v>
          </cell>
          <cell r="E115" t="str">
            <v>01</v>
          </cell>
          <cell r="F115" t="str">
            <v>07</v>
          </cell>
          <cell r="G115" t="str">
            <v>Fondo de Vivienda</v>
          </cell>
        </row>
        <row r="116">
          <cell r="B116">
            <v>520108</v>
          </cell>
          <cell r="C116">
            <v>5</v>
          </cell>
          <cell r="D116">
            <v>2</v>
          </cell>
          <cell r="E116" t="str">
            <v>01</v>
          </cell>
          <cell r="F116" t="str">
            <v>08</v>
          </cell>
          <cell r="G116" t="str">
            <v>Fondo de Contingencias</v>
          </cell>
        </row>
        <row r="117">
          <cell r="B117">
            <v>520109</v>
          </cell>
          <cell r="C117">
            <v>5</v>
          </cell>
          <cell r="D117">
            <v>2</v>
          </cell>
          <cell r="E117" t="str">
            <v>01</v>
          </cell>
          <cell r="F117" t="str">
            <v>09</v>
          </cell>
          <cell r="G117" t="str">
            <v>Fondo de Reserva</v>
          </cell>
        </row>
        <row r="118">
          <cell r="B118">
            <v>520111</v>
          </cell>
          <cell r="C118">
            <v>5</v>
          </cell>
          <cell r="D118">
            <v>2</v>
          </cell>
          <cell r="E118" t="str">
            <v>01</v>
          </cell>
          <cell r="F118">
            <v>11</v>
          </cell>
          <cell r="G118" t="str">
            <v>Pensiones de Jubilación Patronal</v>
          </cell>
        </row>
        <row r="119">
          <cell r="B119">
            <v>520112</v>
          </cell>
          <cell r="C119">
            <v>5</v>
          </cell>
          <cell r="D119">
            <v>2</v>
          </cell>
          <cell r="E119" t="str">
            <v>01</v>
          </cell>
          <cell r="F119">
            <v>12</v>
          </cell>
          <cell r="G119" t="str">
            <v>Pensiones por Invalidez</v>
          </cell>
        </row>
        <row r="120">
          <cell r="B120">
            <v>520113</v>
          </cell>
          <cell r="C120">
            <v>5</v>
          </cell>
          <cell r="D120">
            <v>2</v>
          </cell>
          <cell r="E120" t="str">
            <v>01</v>
          </cell>
          <cell r="F120">
            <v>13</v>
          </cell>
          <cell r="G120" t="str">
            <v>Pensión Transitoria por Incapacidad</v>
          </cell>
        </row>
        <row r="121">
          <cell r="B121">
            <v>520114</v>
          </cell>
          <cell r="C121">
            <v>5</v>
          </cell>
          <cell r="D121">
            <v>2</v>
          </cell>
          <cell r="E121" t="str">
            <v>01</v>
          </cell>
          <cell r="F121">
            <v>14</v>
          </cell>
          <cell r="G121" t="str">
            <v>Pensiones por Vejez</v>
          </cell>
        </row>
        <row r="122">
          <cell r="B122">
            <v>520115</v>
          </cell>
          <cell r="C122">
            <v>5</v>
          </cell>
          <cell r="D122">
            <v>2</v>
          </cell>
          <cell r="E122" t="str">
            <v>01</v>
          </cell>
          <cell r="F122">
            <v>15</v>
          </cell>
          <cell r="G122" t="str">
            <v>Pensión Adicional de Jubilados Ferroviarios (Invalidez y Vejez)</v>
          </cell>
        </row>
        <row r="123">
          <cell r="B123">
            <v>520116</v>
          </cell>
          <cell r="C123">
            <v>5</v>
          </cell>
          <cell r="D123">
            <v>2</v>
          </cell>
          <cell r="E123" t="str">
            <v>01</v>
          </cell>
          <cell r="F123">
            <v>16</v>
          </cell>
          <cell r="G123" t="str">
            <v>Pensión de Montepío a Beneficiarios de Ferroviarios</v>
          </cell>
        </row>
        <row r="124">
          <cell r="B124">
            <v>520117</v>
          </cell>
          <cell r="C124">
            <v>5</v>
          </cell>
          <cell r="D124">
            <v>2</v>
          </cell>
          <cell r="E124" t="str">
            <v>01</v>
          </cell>
          <cell r="F124">
            <v>17</v>
          </cell>
          <cell r="G124" t="str">
            <v>Pensión Adicional de Jubilados Gráficos (Invalidez y Vejez)</v>
          </cell>
        </row>
        <row r="125">
          <cell r="B125">
            <v>520118</v>
          </cell>
          <cell r="C125">
            <v>5</v>
          </cell>
          <cell r="D125">
            <v>2</v>
          </cell>
          <cell r="E125" t="str">
            <v>01</v>
          </cell>
          <cell r="F125">
            <v>18</v>
          </cell>
          <cell r="G125" t="str">
            <v>Pensión de Montepío a Beneficiarios de Gráficos</v>
          </cell>
        </row>
        <row r="126">
          <cell r="B126">
            <v>520119</v>
          </cell>
          <cell r="C126">
            <v>5</v>
          </cell>
          <cell r="D126">
            <v>2</v>
          </cell>
          <cell r="E126" t="str">
            <v>01</v>
          </cell>
          <cell r="F126">
            <v>19</v>
          </cell>
          <cell r="G126" t="str">
            <v>Décima Tercera Pensión</v>
          </cell>
        </row>
        <row r="127">
          <cell r="B127">
            <v>520120</v>
          </cell>
          <cell r="C127">
            <v>5</v>
          </cell>
          <cell r="D127">
            <v>2</v>
          </cell>
          <cell r="E127" t="str">
            <v>01</v>
          </cell>
          <cell r="F127">
            <v>20</v>
          </cell>
          <cell r="G127" t="str">
            <v>Décima Cuarta Pensión</v>
          </cell>
        </row>
        <row r="128">
          <cell r="B128">
            <v>520121</v>
          </cell>
          <cell r="C128">
            <v>5</v>
          </cell>
          <cell r="D128">
            <v>2</v>
          </cell>
          <cell r="E128" t="str">
            <v>01</v>
          </cell>
          <cell r="F128">
            <v>21</v>
          </cell>
          <cell r="G128" t="str">
            <v>Incremento de Pensiones de conformidad con la Ley 2004-39</v>
          </cell>
        </row>
        <row r="129">
          <cell r="B129">
            <v>520122</v>
          </cell>
          <cell r="C129">
            <v>5</v>
          </cell>
          <cell r="D129">
            <v>2</v>
          </cell>
          <cell r="E129" t="str">
            <v>01</v>
          </cell>
          <cell r="F129">
            <v>22</v>
          </cell>
          <cell r="G129" t="str">
            <v>Pensión por Discapacidades</v>
          </cell>
        </row>
        <row r="130">
          <cell r="B130">
            <v>520123</v>
          </cell>
          <cell r="C130">
            <v>5</v>
          </cell>
          <cell r="D130">
            <v>2</v>
          </cell>
          <cell r="E130" t="str">
            <v>01</v>
          </cell>
          <cell r="F130">
            <v>23</v>
          </cell>
          <cell r="G130" t="str">
            <v>Pensión de Montepío</v>
          </cell>
        </row>
        <row r="131">
          <cell r="B131">
            <v>520124</v>
          </cell>
          <cell r="C131">
            <v>5</v>
          </cell>
          <cell r="D131">
            <v>2</v>
          </cell>
          <cell r="E131" t="str">
            <v>01</v>
          </cell>
          <cell r="F131">
            <v>24</v>
          </cell>
          <cell r="G131" t="str">
            <v>Anualidad por Matrimonio</v>
          </cell>
        </row>
        <row r="132">
          <cell r="B132">
            <v>520125</v>
          </cell>
          <cell r="C132">
            <v>5</v>
          </cell>
          <cell r="D132">
            <v>2</v>
          </cell>
          <cell r="E132" t="str">
            <v>01</v>
          </cell>
          <cell r="F132">
            <v>25</v>
          </cell>
          <cell r="G132" t="str">
            <v>Pensión del Estado para Jubilados del Magisterio Fiscal</v>
          </cell>
        </row>
        <row r="133">
          <cell r="B133">
            <v>520126</v>
          </cell>
          <cell r="C133">
            <v>5</v>
          </cell>
          <cell r="D133">
            <v>2</v>
          </cell>
          <cell r="E133" t="str">
            <v>01</v>
          </cell>
          <cell r="F133">
            <v>26</v>
          </cell>
          <cell r="G133" t="str">
            <v>Auxilio de Funerales</v>
          </cell>
        </row>
        <row r="134">
          <cell r="B134">
            <v>520127</v>
          </cell>
          <cell r="C134">
            <v>5</v>
          </cell>
          <cell r="D134">
            <v>2</v>
          </cell>
          <cell r="E134" t="str">
            <v>01</v>
          </cell>
          <cell r="F134">
            <v>27</v>
          </cell>
          <cell r="G134" t="str">
            <v>Incapacidad Parcial</v>
          </cell>
        </row>
        <row r="135">
          <cell r="B135">
            <v>520128</v>
          </cell>
          <cell r="C135">
            <v>5</v>
          </cell>
          <cell r="D135">
            <v>2</v>
          </cell>
          <cell r="E135" t="str">
            <v>01</v>
          </cell>
          <cell r="F135">
            <v>28</v>
          </cell>
          <cell r="G135" t="str">
            <v>Incapacidad Temporal</v>
          </cell>
        </row>
        <row r="136">
          <cell r="B136">
            <v>520129</v>
          </cell>
          <cell r="C136">
            <v>5</v>
          </cell>
          <cell r="D136">
            <v>2</v>
          </cell>
          <cell r="E136" t="str">
            <v>01</v>
          </cell>
          <cell r="F136">
            <v>29</v>
          </cell>
          <cell r="G136" t="str">
            <v>Incapacidad Permanente Total</v>
          </cell>
        </row>
        <row r="137">
          <cell r="B137">
            <v>520130</v>
          </cell>
          <cell r="C137">
            <v>5</v>
          </cell>
          <cell r="D137">
            <v>2</v>
          </cell>
          <cell r="E137" t="str">
            <v>01</v>
          </cell>
          <cell r="F137">
            <v>30</v>
          </cell>
          <cell r="G137" t="str">
            <v>Incapacidad Permanente Absoluta</v>
          </cell>
        </row>
        <row r="138">
          <cell r="B138">
            <v>520131</v>
          </cell>
          <cell r="C138">
            <v>5</v>
          </cell>
          <cell r="D138">
            <v>2</v>
          </cell>
          <cell r="E138" t="str">
            <v>01</v>
          </cell>
          <cell r="F138">
            <v>31</v>
          </cell>
          <cell r="G138" t="str">
            <v>Indemnizaciones por Incapacidad</v>
          </cell>
        </row>
        <row r="139">
          <cell r="B139">
            <v>520199</v>
          </cell>
          <cell r="C139">
            <v>5</v>
          </cell>
          <cell r="D139">
            <v>2</v>
          </cell>
          <cell r="E139" t="str">
            <v>01</v>
          </cell>
          <cell r="F139">
            <v>99</v>
          </cell>
          <cell r="G139" t="str">
            <v>Otros Gastos</v>
          </cell>
        </row>
        <row r="140">
          <cell r="B140">
            <v>5202</v>
          </cell>
          <cell r="C140">
            <v>5</v>
          </cell>
          <cell r="D140">
            <v>2</v>
          </cell>
          <cell r="E140" t="str">
            <v>02</v>
          </cell>
          <cell r="F140">
            <v>0</v>
          </cell>
          <cell r="G140" t="str">
            <v>Subsidios</v>
          </cell>
        </row>
        <row r="141">
          <cell r="B141">
            <v>520201</v>
          </cell>
          <cell r="C141">
            <v>5</v>
          </cell>
          <cell r="D141">
            <v>2</v>
          </cell>
          <cell r="E141" t="str">
            <v>02</v>
          </cell>
          <cell r="F141" t="str">
            <v>01</v>
          </cell>
          <cell r="G141" t="str">
            <v>Subsidio por Enfermedad</v>
          </cell>
        </row>
        <row r="142">
          <cell r="B142">
            <v>520202</v>
          </cell>
          <cell r="C142">
            <v>5</v>
          </cell>
          <cell r="D142">
            <v>2</v>
          </cell>
          <cell r="E142" t="str">
            <v>02</v>
          </cell>
          <cell r="F142" t="str">
            <v>02</v>
          </cell>
          <cell r="G142" t="str">
            <v>Subsidio por Maternidad</v>
          </cell>
        </row>
        <row r="143">
          <cell r="B143">
            <v>520203</v>
          </cell>
          <cell r="C143">
            <v>5</v>
          </cell>
          <cell r="D143">
            <v>2</v>
          </cell>
          <cell r="E143" t="str">
            <v>02</v>
          </cell>
          <cell r="F143" t="str">
            <v>03</v>
          </cell>
          <cell r="G143" t="str">
            <v>Subsidio por Riesgos del Trabajo</v>
          </cell>
        </row>
        <row r="144">
          <cell r="B144">
            <v>520204</v>
          </cell>
          <cell r="C144">
            <v>5</v>
          </cell>
          <cell r="D144">
            <v>2</v>
          </cell>
          <cell r="E144" t="str">
            <v>02</v>
          </cell>
          <cell r="F144" t="str">
            <v>04</v>
          </cell>
          <cell r="G144" t="str">
            <v>Subsidios para el Pago de Aportes al IESS</v>
          </cell>
        </row>
        <row r="145">
          <cell r="B145">
            <v>5203</v>
          </cell>
          <cell r="C145">
            <v>5</v>
          </cell>
          <cell r="D145">
            <v>2</v>
          </cell>
          <cell r="E145" t="str">
            <v>03</v>
          </cell>
          <cell r="F145">
            <v>0</v>
          </cell>
          <cell r="G145" t="str">
            <v>Atención Médica Prestadores Internos</v>
          </cell>
        </row>
        <row r="146">
          <cell r="B146">
            <v>520301</v>
          </cell>
          <cell r="C146">
            <v>5</v>
          </cell>
          <cell r="D146">
            <v>2</v>
          </cell>
          <cell r="E146" t="str">
            <v>03</v>
          </cell>
          <cell r="F146" t="str">
            <v>01</v>
          </cell>
          <cell r="G146" t="str">
            <v>Servicios de Salud Prestados a Afiliados y Beneficiarios</v>
          </cell>
        </row>
        <row r="147">
          <cell r="B147">
            <v>520302</v>
          </cell>
          <cell r="C147">
            <v>5</v>
          </cell>
          <cell r="D147">
            <v>2</v>
          </cell>
          <cell r="E147" t="str">
            <v>03</v>
          </cell>
          <cell r="F147" t="str">
            <v>02</v>
          </cell>
          <cell r="G147" t="str">
            <v>Servicios de Salud Prestados a Jubilados</v>
          </cell>
        </row>
        <row r="148">
          <cell r="B148">
            <v>520303</v>
          </cell>
          <cell r="C148">
            <v>5</v>
          </cell>
          <cell r="D148">
            <v>2</v>
          </cell>
          <cell r="E148" t="str">
            <v>03</v>
          </cell>
          <cell r="F148" t="str">
            <v>03</v>
          </cell>
          <cell r="G148" t="str">
            <v>Servicios de Salud Prestados a Pacientes con Enfermedades Catastróficas</v>
          </cell>
        </row>
        <row r="149">
          <cell r="B149">
            <v>520304</v>
          </cell>
          <cell r="C149">
            <v>5</v>
          </cell>
          <cell r="D149">
            <v>2</v>
          </cell>
          <cell r="E149" t="str">
            <v>03</v>
          </cell>
          <cell r="F149" t="str">
            <v>04</v>
          </cell>
          <cell r="G149" t="str">
            <v>Servicios de Salud Prestados a Discapacitados</v>
          </cell>
        </row>
        <row r="150">
          <cell r="B150">
            <v>520305</v>
          </cell>
          <cell r="C150">
            <v>5</v>
          </cell>
          <cell r="D150">
            <v>2</v>
          </cell>
          <cell r="E150" t="str">
            <v>03</v>
          </cell>
          <cell r="F150" t="str">
            <v>05</v>
          </cell>
          <cell r="G150" t="str">
            <v>Servicios de Salud Prestados a Jefas de Hogar</v>
          </cell>
        </row>
        <row r="151">
          <cell r="B151">
            <v>520306</v>
          </cell>
          <cell r="C151">
            <v>5</v>
          </cell>
          <cell r="D151">
            <v>2</v>
          </cell>
          <cell r="E151" t="str">
            <v>03</v>
          </cell>
          <cell r="F151" t="str">
            <v>06</v>
          </cell>
          <cell r="G151" t="str">
            <v>Servicios de Salud Prestados a los Asegurados del Seguro Social Campesino</v>
          </cell>
        </row>
        <row r="152">
          <cell r="B152">
            <v>5204</v>
          </cell>
          <cell r="C152">
            <v>5</v>
          </cell>
          <cell r="D152">
            <v>2</v>
          </cell>
          <cell r="E152" t="str">
            <v>04</v>
          </cell>
          <cell r="F152">
            <v>0</v>
          </cell>
          <cell r="G152" t="str">
            <v>Atención Médica Prestadores Externos</v>
          </cell>
        </row>
        <row r="153">
          <cell r="B153">
            <v>520401</v>
          </cell>
          <cell r="C153">
            <v>5</v>
          </cell>
          <cell r="D153">
            <v>2</v>
          </cell>
          <cell r="E153" t="str">
            <v>04</v>
          </cell>
          <cell r="F153" t="str">
            <v>01</v>
          </cell>
          <cell r="G153" t="str">
            <v>Servicios de Salud Prestados a Afiliados y Beneficiarios</v>
          </cell>
        </row>
        <row r="154">
          <cell r="B154">
            <v>520402</v>
          </cell>
          <cell r="C154">
            <v>5</v>
          </cell>
          <cell r="D154">
            <v>2</v>
          </cell>
          <cell r="E154" t="str">
            <v>04</v>
          </cell>
          <cell r="F154" t="str">
            <v>02</v>
          </cell>
          <cell r="G154" t="str">
            <v>Servicios de Salud Prestados a Jubilados</v>
          </cell>
        </row>
        <row r="155">
          <cell r="B155">
            <v>520403</v>
          </cell>
          <cell r="C155">
            <v>5</v>
          </cell>
          <cell r="D155">
            <v>2</v>
          </cell>
          <cell r="E155" t="str">
            <v>04</v>
          </cell>
          <cell r="F155" t="str">
            <v>03</v>
          </cell>
          <cell r="G155" t="str">
            <v>Servicios de Salud Prestados a Afiliados con Enfermedades Catastróficas</v>
          </cell>
        </row>
        <row r="156">
          <cell r="B156">
            <v>520404</v>
          </cell>
          <cell r="C156">
            <v>5</v>
          </cell>
          <cell r="D156">
            <v>2</v>
          </cell>
          <cell r="E156" t="str">
            <v>04</v>
          </cell>
          <cell r="F156" t="str">
            <v>04</v>
          </cell>
          <cell r="G156" t="str">
            <v>Servicios de Salud Prestados a Discapacitados</v>
          </cell>
        </row>
        <row r="157">
          <cell r="B157">
            <v>520405</v>
          </cell>
          <cell r="C157">
            <v>5</v>
          </cell>
          <cell r="D157">
            <v>2</v>
          </cell>
          <cell r="E157" t="str">
            <v>04</v>
          </cell>
          <cell r="F157" t="str">
            <v>05</v>
          </cell>
          <cell r="G157" t="str">
            <v>Servicios de Salud Prestados a Jefas de Hogar</v>
          </cell>
        </row>
        <row r="158">
          <cell r="B158">
            <v>520406</v>
          </cell>
          <cell r="C158">
            <v>5</v>
          </cell>
          <cell r="D158">
            <v>2</v>
          </cell>
          <cell r="E158" t="str">
            <v>04</v>
          </cell>
          <cell r="F158" t="str">
            <v>06</v>
          </cell>
          <cell r="G158" t="str">
            <v>Servicios de Salud a Afiliados y Beneficiarios por parte de las Entidades que conforman la Red de Salud Pública</v>
          </cell>
        </row>
        <row r="159">
          <cell r="B159">
            <v>520407</v>
          </cell>
          <cell r="C159">
            <v>5</v>
          </cell>
          <cell r="D159">
            <v>2</v>
          </cell>
          <cell r="E159" t="str">
            <v>04</v>
          </cell>
          <cell r="F159" t="str">
            <v>07</v>
          </cell>
          <cell r="G159" t="str">
            <v>Servicios  Prestados en el Exterior</v>
          </cell>
        </row>
        <row r="160">
          <cell r="B160">
            <v>5205</v>
          </cell>
          <cell r="C160">
            <v>5</v>
          </cell>
          <cell r="D160">
            <v>2</v>
          </cell>
          <cell r="E160" t="str">
            <v>05</v>
          </cell>
          <cell r="F160">
            <v>0</v>
          </cell>
          <cell r="G160" t="str">
            <v>Gastos Prestacionales por Otros Conceptos</v>
          </cell>
        </row>
        <row r="161">
          <cell r="B161">
            <v>520501</v>
          </cell>
          <cell r="C161">
            <v>5</v>
          </cell>
          <cell r="D161">
            <v>2</v>
          </cell>
          <cell r="E161" t="str">
            <v>05</v>
          </cell>
          <cell r="F161" t="str">
            <v>01</v>
          </cell>
          <cell r="G161" t="str">
            <v>Compensación Gastos Médicos</v>
          </cell>
        </row>
        <row r="162">
          <cell r="B162">
            <v>520502</v>
          </cell>
          <cell r="C162">
            <v>5</v>
          </cell>
          <cell r="D162">
            <v>2</v>
          </cell>
          <cell r="E162" t="str">
            <v>05</v>
          </cell>
          <cell r="F162" t="str">
            <v>02</v>
          </cell>
          <cell r="G162" t="str">
            <v>Servicios Médicos Asistenciales</v>
          </cell>
        </row>
        <row r="163">
          <cell r="B163">
            <v>520503</v>
          </cell>
          <cell r="C163">
            <v>5</v>
          </cell>
          <cell r="D163">
            <v>2</v>
          </cell>
          <cell r="E163" t="str">
            <v>05</v>
          </cell>
          <cell r="F163" t="str">
            <v>03</v>
          </cell>
          <cell r="G163" t="str">
            <v>Asignación para Prevención de Riesgos del Trbajo</v>
          </cell>
        </row>
        <row r="164">
          <cell r="B164">
            <v>520504</v>
          </cell>
          <cell r="C164">
            <v>5</v>
          </cell>
          <cell r="D164">
            <v>2</v>
          </cell>
          <cell r="E164" t="str">
            <v>05</v>
          </cell>
          <cell r="F164" t="str">
            <v>04</v>
          </cell>
          <cell r="G164" t="str">
            <v>Asignación para Mejoramiento de la Calidad de Vida del Adulto Mayor</v>
          </cell>
        </row>
        <row r="165">
          <cell r="B165">
            <v>520505</v>
          </cell>
          <cell r="C165">
            <v>5</v>
          </cell>
          <cell r="D165">
            <v>2</v>
          </cell>
          <cell r="E165" t="str">
            <v>05</v>
          </cell>
          <cell r="F165" t="str">
            <v>05</v>
          </cell>
          <cell r="G165" t="str">
            <v>Convenios Interinstitucionales</v>
          </cell>
        </row>
        <row r="166">
          <cell r="B166">
            <v>520506</v>
          </cell>
          <cell r="C166">
            <v>5</v>
          </cell>
          <cell r="D166">
            <v>2</v>
          </cell>
          <cell r="E166" t="str">
            <v>05</v>
          </cell>
          <cell r="F166" t="str">
            <v>06</v>
          </cell>
          <cell r="G166" t="str">
            <v>Convenios Internacionales</v>
          </cell>
        </row>
        <row r="167">
          <cell r="B167">
            <v>520507</v>
          </cell>
          <cell r="C167">
            <v>5</v>
          </cell>
          <cell r="D167">
            <v>2</v>
          </cell>
          <cell r="E167" t="str">
            <v>05</v>
          </cell>
          <cell r="F167" t="str">
            <v>07</v>
          </cell>
          <cell r="G167" t="str">
            <v>Asignación para Devolución de Aportes por no Causar Montepío</v>
          </cell>
        </row>
        <row r="168">
          <cell r="B168">
            <v>520508</v>
          </cell>
          <cell r="C168">
            <v>5</v>
          </cell>
          <cell r="D168">
            <v>2</v>
          </cell>
          <cell r="E168" t="str">
            <v>05</v>
          </cell>
          <cell r="F168" t="str">
            <v>08</v>
          </cell>
          <cell r="G168" t="str">
            <v>Asignación para Gastos de Funcionamiento de las Unidades Médicas</v>
          </cell>
        </row>
        <row r="169">
          <cell r="B169">
            <v>520599</v>
          </cell>
          <cell r="C169">
            <v>5</v>
          </cell>
          <cell r="D169">
            <v>2</v>
          </cell>
          <cell r="E169" t="str">
            <v>05</v>
          </cell>
          <cell r="F169">
            <v>99</v>
          </cell>
          <cell r="G169" t="str">
            <v>Otros Gastos en Afiliados y Jubilados</v>
          </cell>
        </row>
        <row r="170">
          <cell r="B170">
            <v>5299</v>
          </cell>
          <cell r="C170">
            <v>5</v>
          </cell>
          <cell r="D170">
            <v>2</v>
          </cell>
          <cell r="E170">
            <v>99</v>
          </cell>
          <cell r="F170">
            <v>0</v>
          </cell>
          <cell r="G170" t="str">
            <v>Asignaciones a Distribuir</v>
          </cell>
        </row>
        <row r="171">
          <cell r="B171">
            <v>529901</v>
          </cell>
          <cell r="C171">
            <v>5</v>
          </cell>
          <cell r="D171">
            <v>2</v>
          </cell>
          <cell r="E171">
            <v>99</v>
          </cell>
          <cell r="F171" t="str">
            <v>01</v>
          </cell>
          <cell r="G171" t="str">
            <v>Asignación a Distribuir para Prestaciones de la Seguridad Social</v>
          </cell>
        </row>
        <row r="172">
          <cell r="B172">
            <v>53</v>
          </cell>
          <cell r="C172">
            <v>5</v>
          </cell>
          <cell r="D172">
            <v>3</v>
          </cell>
          <cell r="E172">
            <v>0</v>
          </cell>
          <cell r="F172">
            <v>0</v>
          </cell>
          <cell r="G172" t="str">
            <v>BIENES Y SERVICIOS DE CONSUMO</v>
          </cell>
        </row>
        <row r="173">
          <cell r="B173">
            <v>5301</v>
          </cell>
          <cell r="C173">
            <v>5</v>
          </cell>
          <cell r="D173">
            <v>3</v>
          </cell>
          <cell r="E173" t="str">
            <v>01</v>
          </cell>
          <cell r="F173">
            <v>0</v>
          </cell>
          <cell r="G173" t="str">
            <v>Servicios Básicos</v>
          </cell>
        </row>
        <row r="174">
          <cell r="B174">
            <v>530101</v>
          </cell>
          <cell r="C174">
            <v>5</v>
          </cell>
          <cell r="D174">
            <v>3</v>
          </cell>
          <cell r="E174" t="str">
            <v>01</v>
          </cell>
          <cell r="F174" t="str">
            <v>01</v>
          </cell>
          <cell r="G174" t="str">
            <v>Agua Potable</v>
          </cell>
        </row>
        <row r="175">
          <cell r="B175">
            <v>530102</v>
          </cell>
          <cell r="C175">
            <v>5</v>
          </cell>
          <cell r="D175">
            <v>3</v>
          </cell>
          <cell r="E175" t="str">
            <v>01</v>
          </cell>
          <cell r="F175" t="str">
            <v>02</v>
          </cell>
          <cell r="G175" t="str">
            <v>Agua de Riego</v>
          </cell>
        </row>
        <row r="176">
          <cell r="B176">
            <v>530104</v>
          </cell>
          <cell r="C176">
            <v>5</v>
          </cell>
          <cell r="D176">
            <v>3</v>
          </cell>
          <cell r="E176" t="str">
            <v>01</v>
          </cell>
          <cell r="F176" t="str">
            <v>04</v>
          </cell>
          <cell r="G176" t="str">
            <v>Energía Eléctrica</v>
          </cell>
        </row>
        <row r="177">
          <cell r="B177">
            <v>530105</v>
          </cell>
          <cell r="C177">
            <v>5</v>
          </cell>
          <cell r="D177">
            <v>3</v>
          </cell>
          <cell r="E177" t="str">
            <v>01</v>
          </cell>
          <cell r="F177" t="str">
            <v>05</v>
          </cell>
          <cell r="G177" t="str">
            <v>Telecomunicaciones</v>
          </cell>
        </row>
        <row r="178">
          <cell r="B178">
            <v>530106</v>
          </cell>
          <cell r="C178">
            <v>5</v>
          </cell>
          <cell r="D178">
            <v>3</v>
          </cell>
          <cell r="E178" t="str">
            <v>01</v>
          </cell>
          <cell r="F178" t="str">
            <v>06</v>
          </cell>
          <cell r="G178" t="str">
            <v>Servicio de Correo</v>
          </cell>
        </row>
        <row r="179">
          <cell r="B179">
            <v>5302</v>
          </cell>
          <cell r="C179">
            <v>5</v>
          </cell>
          <cell r="D179">
            <v>3</v>
          </cell>
          <cell r="E179" t="str">
            <v>02</v>
          </cell>
          <cell r="F179">
            <v>0</v>
          </cell>
          <cell r="G179" t="str">
            <v>Servicios Generales</v>
          </cell>
        </row>
        <row r="180">
          <cell r="B180">
            <v>530201</v>
          </cell>
          <cell r="C180">
            <v>5</v>
          </cell>
          <cell r="D180">
            <v>3</v>
          </cell>
          <cell r="E180" t="str">
            <v>02</v>
          </cell>
          <cell r="F180" t="str">
            <v>01</v>
          </cell>
          <cell r="G180" t="str">
            <v>Transporte de Personal</v>
          </cell>
        </row>
        <row r="181">
          <cell r="B181">
            <v>530202</v>
          </cell>
          <cell r="C181">
            <v>5</v>
          </cell>
          <cell r="D181">
            <v>3</v>
          </cell>
          <cell r="E181" t="str">
            <v>02</v>
          </cell>
          <cell r="F181" t="str">
            <v>02</v>
          </cell>
          <cell r="G181" t="str">
            <v>Fletes y Maniobras</v>
          </cell>
        </row>
        <row r="182">
          <cell r="B182">
            <v>530203</v>
          </cell>
          <cell r="C182">
            <v>5</v>
          </cell>
          <cell r="D182">
            <v>3</v>
          </cell>
          <cell r="E182" t="str">
            <v>02</v>
          </cell>
          <cell r="F182" t="str">
            <v>03</v>
          </cell>
          <cell r="G182" t="str">
            <v>Almacenamiento, Embalaje, Envase y Recarga de Extintores</v>
          </cell>
        </row>
        <row r="183">
          <cell r="B183">
            <v>530204</v>
          </cell>
          <cell r="C183">
            <v>5</v>
          </cell>
          <cell r="D183">
            <v>3</v>
          </cell>
          <cell r="E183" t="str">
            <v>02</v>
          </cell>
          <cell r="F183" t="str">
            <v>04</v>
          </cell>
          <cell r="G183" t="str">
            <v>Edición,     Impresión,     Reproducción,     Publicaciones,     Suscripciones,     Fotocopiado,
Traducción,  Empastado,  Enmarcación,  Serigrafía,  Fotografía,  Carnetización,  Filmación  e Imágenes Satelitales.</v>
          </cell>
        </row>
        <row r="184">
          <cell r="B184">
            <v>530205</v>
          </cell>
          <cell r="C184">
            <v>5</v>
          </cell>
          <cell r="D184">
            <v>3</v>
          </cell>
          <cell r="E184" t="str">
            <v>02</v>
          </cell>
          <cell r="F184" t="str">
            <v>05</v>
          </cell>
          <cell r="G184" t="str">
            <v>Espectáculos Culturales y Sociales</v>
          </cell>
        </row>
        <row r="185">
          <cell r="B185">
            <v>530206</v>
          </cell>
          <cell r="C185">
            <v>5</v>
          </cell>
          <cell r="D185">
            <v>3</v>
          </cell>
          <cell r="E185" t="str">
            <v>02</v>
          </cell>
          <cell r="F185" t="str">
            <v>06</v>
          </cell>
          <cell r="G185" t="str">
            <v>Eventos Públicos y Oficiales</v>
          </cell>
        </row>
        <row r="186">
          <cell r="B186">
            <v>530207</v>
          </cell>
          <cell r="C186">
            <v>5</v>
          </cell>
          <cell r="D186">
            <v>3</v>
          </cell>
          <cell r="E186" t="str">
            <v>02</v>
          </cell>
          <cell r="F186" t="str">
            <v>07</v>
          </cell>
          <cell r="G186" t="str">
            <v>Difusión, Información y Publicidad</v>
          </cell>
        </row>
        <row r="187">
          <cell r="B187">
            <v>530208</v>
          </cell>
          <cell r="C187">
            <v>5</v>
          </cell>
          <cell r="D187">
            <v>3</v>
          </cell>
          <cell r="E187" t="str">
            <v>02</v>
          </cell>
          <cell r="F187" t="str">
            <v>08</v>
          </cell>
          <cell r="G187" t="str">
            <v>Servicio de Seguridad y Vigilancia</v>
          </cell>
        </row>
        <row r="188">
          <cell r="B188">
            <v>530209</v>
          </cell>
          <cell r="C188">
            <v>5</v>
          </cell>
          <cell r="D188">
            <v>3</v>
          </cell>
          <cell r="E188" t="str">
            <v>02</v>
          </cell>
          <cell r="F188" t="str">
            <v>09</v>
          </cell>
          <cell r="G188" t="str">
            <v>Servicios de Aseo; Lavado de Vestimenta de Trabajo; Fumigación, Desinfección y Limpieza
de Instalaciones</v>
          </cell>
        </row>
        <row r="189">
          <cell r="B189">
            <v>530210</v>
          </cell>
          <cell r="C189">
            <v>5</v>
          </cell>
          <cell r="D189">
            <v>3</v>
          </cell>
          <cell r="E189" t="str">
            <v>02</v>
          </cell>
          <cell r="F189">
            <v>10</v>
          </cell>
          <cell r="G189" t="str">
            <v>Servicio de Guardería</v>
          </cell>
        </row>
        <row r="190">
          <cell r="B190">
            <v>530212</v>
          </cell>
          <cell r="C190">
            <v>5</v>
          </cell>
          <cell r="D190">
            <v>3</v>
          </cell>
          <cell r="E190" t="str">
            <v>02</v>
          </cell>
          <cell r="F190">
            <v>12</v>
          </cell>
          <cell r="G190" t="str">
            <v>Investigaciones Profesionales y Análisis de Laboratorio</v>
          </cell>
        </row>
        <row r="191">
          <cell r="B191">
            <v>530215</v>
          </cell>
          <cell r="C191">
            <v>5</v>
          </cell>
          <cell r="D191">
            <v>3</v>
          </cell>
          <cell r="E191" t="str">
            <v>02</v>
          </cell>
          <cell r="F191">
            <v>15</v>
          </cell>
          <cell r="G191" t="str">
            <v>Gastos Especiales para Inteligencia y Contrainteligencia</v>
          </cell>
        </row>
        <row r="192">
          <cell r="B192">
            <v>530216</v>
          </cell>
          <cell r="C192">
            <v>5</v>
          </cell>
          <cell r="D192">
            <v>3</v>
          </cell>
          <cell r="E192" t="str">
            <v>02</v>
          </cell>
          <cell r="F192">
            <v>16</v>
          </cell>
          <cell r="G192" t="str">
            <v>Servicios de Voluntariado</v>
          </cell>
        </row>
        <row r="193">
          <cell r="B193">
            <v>530217</v>
          </cell>
          <cell r="C193">
            <v>5</v>
          </cell>
          <cell r="D193">
            <v>3</v>
          </cell>
          <cell r="E193" t="str">
            <v>02</v>
          </cell>
          <cell r="F193">
            <v>17</v>
          </cell>
          <cell r="G193" t="str">
            <v>Servicios de Difusión e Información</v>
          </cell>
        </row>
        <row r="194">
          <cell r="B194">
            <v>530218</v>
          </cell>
          <cell r="C194">
            <v>5</v>
          </cell>
          <cell r="D194">
            <v>3</v>
          </cell>
          <cell r="E194" t="str">
            <v>02</v>
          </cell>
          <cell r="F194">
            <v>18</v>
          </cell>
          <cell r="G194" t="str">
            <v>Servicios de Publicidad y Propaganda en Medios de Comunicación Masiva</v>
          </cell>
        </row>
        <row r="195">
          <cell r="B195">
            <v>530219</v>
          </cell>
          <cell r="C195">
            <v>5</v>
          </cell>
          <cell r="D195">
            <v>3</v>
          </cell>
          <cell r="E195" t="str">
            <v>02</v>
          </cell>
          <cell r="F195">
            <v>19</v>
          </cell>
          <cell r="G195" t="str">
            <v>Servicios de Publicidad y Propaganda Usando otros Medios</v>
          </cell>
        </row>
        <row r="196">
          <cell r="B196">
            <v>530220</v>
          </cell>
          <cell r="C196">
            <v>5</v>
          </cell>
          <cell r="D196">
            <v>3</v>
          </cell>
          <cell r="E196" t="str">
            <v>02</v>
          </cell>
          <cell r="F196">
            <v>20</v>
          </cell>
          <cell r="G196" t="str">
            <v>Servicios para Actividades Agropecuarias, Pesca y Caza</v>
          </cell>
        </row>
        <row r="197">
          <cell r="B197">
            <v>530221</v>
          </cell>
          <cell r="C197">
            <v>5</v>
          </cell>
          <cell r="D197">
            <v>3</v>
          </cell>
          <cell r="E197" t="str">
            <v>02</v>
          </cell>
          <cell r="F197">
            <v>21</v>
          </cell>
          <cell r="G197" t="str">
            <v>Servicios Personales Eventuales sin Relación de Dependencia</v>
          </cell>
        </row>
        <row r="198">
          <cell r="B198">
            <v>530222</v>
          </cell>
          <cell r="C198">
            <v>5</v>
          </cell>
          <cell r="D198">
            <v>3</v>
          </cell>
          <cell r="E198" t="str">
            <v>02</v>
          </cell>
          <cell r="F198">
            <v>22</v>
          </cell>
          <cell r="G198" t="str">
            <v>Servicios y Derechos en Producción y Programación de Radio y Televisión</v>
          </cell>
        </row>
        <row r="199">
          <cell r="B199">
            <v>530223</v>
          </cell>
          <cell r="C199">
            <v>5</v>
          </cell>
          <cell r="D199">
            <v>3</v>
          </cell>
          <cell r="E199" t="str">
            <v>02</v>
          </cell>
          <cell r="F199">
            <v>23</v>
          </cell>
          <cell r="G199" t="str">
            <v>Servicios de Cartografía</v>
          </cell>
        </row>
        <row r="200">
          <cell r="B200">
            <v>530224</v>
          </cell>
          <cell r="C200">
            <v>5</v>
          </cell>
          <cell r="D200">
            <v>3</v>
          </cell>
          <cell r="E200" t="str">
            <v>02</v>
          </cell>
          <cell r="F200">
            <v>24</v>
          </cell>
          <cell r="G200" t="str">
            <v>Servicio de Implementación y Administración de Bancos de Información</v>
          </cell>
        </row>
        <row r="201">
          <cell r="B201">
            <v>530225</v>
          </cell>
          <cell r="C201">
            <v>5</v>
          </cell>
          <cell r="D201">
            <v>3</v>
          </cell>
          <cell r="E201" t="str">
            <v>02</v>
          </cell>
          <cell r="F201">
            <v>25</v>
          </cell>
          <cell r="G201" t="str">
            <v>Servicio   de   Incineración   de   Documentos   Públicos;    Sustancias   Estupefacientes   y</v>
          </cell>
        </row>
        <row r="202">
          <cell r="B202">
            <v>530226</v>
          </cell>
          <cell r="C202">
            <v>5</v>
          </cell>
          <cell r="D202">
            <v>3</v>
          </cell>
          <cell r="E202" t="str">
            <v>02</v>
          </cell>
          <cell r="F202">
            <v>26</v>
          </cell>
          <cell r="G202" t="str">
            <v>Servicios Médicos Hospitalarios y Complementarios</v>
          </cell>
        </row>
        <row r="203">
          <cell r="B203">
            <v>530227</v>
          </cell>
          <cell r="C203">
            <v>5</v>
          </cell>
          <cell r="D203">
            <v>3</v>
          </cell>
          <cell r="E203" t="str">
            <v>02</v>
          </cell>
          <cell r="F203">
            <v>27</v>
          </cell>
          <cell r="G203" t="str">
            <v>Servicios de Repatriación de Cadáveres de Ecuatorianos Fallecidos en el Exterior</v>
          </cell>
        </row>
        <row r="204">
          <cell r="B204">
            <v>530228</v>
          </cell>
          <cell r="C204">
            <v>5</v>
          </cell>
          <cell r="D204">
            <v>3</v>
          </cell>
          <cell r="E204" t="str">
            <v>02</v>
          </cell>
          <cell r="F204">
            <v>28</v>
          </cell>
          <cell r="G204" t="str">
            <v>Servicios de Provisión de Dispositivos Electrónicos y Certificación para Registro de Firmas Digitales</v>
          </cell>
        </row>
        <row r="205">
          <cell r="B205">
            <v>530229</v>
          </cell>
          <cell r="C205">
            <v>5</v>
          </cell>
          <cell r="D205">
            <v>3</v>
          </cell>
          <cell r="E205" t="str">
            <v>02</v>
          </cell>
          <cell r="F205">
            <v>29</v>
          </cell>
          <cell r="G205" t="str">
            <v>Servicios de Soporte al Usuario a través de Centros de Servicio y Operadores Telefónicos</v>
          </cell>
        </row>
        <row r="206">
          <cell r="B206">
            <v>530230</v>
          </cell>
          <cell r="C206">
            <v>5</v>
          </cell>
          <cell r="D206">
            <v>3</v>
          </cell>
          <cell r="E206" t="str">
            <v>02</v>
          </cell>
          <cell r="F206">
            <v>30</v>
          </cell>
          <cell r="G206" t="str">
            <v>Digitalización de Información y Datos Públicos</v>
          </cell>
        </row>
        <row r="207">
          <cell r="B207">
            <v>530231</v>
          </cell>
          <cell r="C207">
            <v>5</v>
          </cell>
          <cell r="D207">
            <v>3</v>
          </cell>
          <cell r="E207" t="str">
            <v>02</v>
          </cell>
          <cell r="F207">
            <v>31</v>
          </cell>
          <cell r="G207" t="str">
            <v>Servicios de Protección y Asistencia Técnica a Víctimas, Testigos y Otros Participantes en
Procesos Penales</v>
          </cell>
        </row>
        <row r="208">
          <cell r="B208">
            <v>530232</v>
          </cell>
          <cell r="C208">
            <v>5</v>
          </cell>
          <cell r="D208">
            <v>3</v>
          </cell>
          <cell r="E208" t="str">
            <v>02</v>
          </cell>
          <cell r="F208">
            <v>32</v>
          </cell>
          <cell r="G208" t="str">
            <v>Barrido Predial para la Modernización del Sistema de Información Predial</v>
          </cell>
        </row>
        <row r="209">
          <cell r="B209">
            <v>530233</v>
          </cell>
          <cell r="C209">
            <v>5</v>
          </cell>
          <cell r="D209">
            <v>3</v>
          </cell>
          <cell r="E209" t="str">
            <v>02</v>
          </cell>
          <cell r="F209">
            <v>33</v>
          </cell>
          <cell r="G209" t="str">
            <v>Servicios en Actividades Mineras e Hidrocarburíferas</v>
          </cell>
        </row>
        <row r="210">
          <cell r="B210">
            <v>530234</v>
          </cell>
          <cell r="C210">
            <v>5</v>
          </cell>
          <cell r="D210">
            <v>3</v>
          </cell>
          <cell r="E210" t="str">
            <v>02</v>
          </cell>
          <cell r="F210">
            <v>34</v>
          </cell>
          <cell r="G210" t="str">
            <v>Comisiones por la Venta de Productos, Servicios Postales y Financieros</v>
          </cell>
        </row>
        <row r="211">
          <cell r="B211">
            <v>530235</v>
          </cell>
          <cell r="C211">
            <v>5</v>
          </cell>
          <cell r="D211">
            <v>3</v>
          </cell>
          <cell r="E211" t="str">
            <v>02</v>
          </cell>
          <cell r="F211">
            <v>35</v>
          </cell>
          <cell r="G211" t="str">
            <v>Servicio de Alimentación</v>
          </cell>
        </row>
        <row r="212">
          <cell r="B212">
            <v>530236</v>
          </cell>
          <cell r="C212">
            <v>5</v>
          </cell>
          <cell r="D212">
            <v>3</v>
          </cell>
          <cell r="E212" t="str">
            <v>02</v>
          </cell>
          <cell r="F212">
            <v>36</v>
          </cell>
          <cell r="G212" t="str">
            <v>Servicios en Plantaciones Forestales</v>
          </cell>
        </row>
        <row r="213">
          <cell r="B213">
            <v>530237</v>
          </cell>
          <cell r="C213">
            <v>5</v>
          </cell>
          <cell r="D213">
            <v>3</v>
          </cell>
          <cell r="E213" t="str">
            <v>02</v>
          </cell>
          <cell r="F213">
            <v>37</v>
          </cell>
          <cell r="G213" t="str">
            <v>Remediación, Restauración y Descontaminación de Cuerpos de Agua</v>
          </cell>
        </row>
        <row r="214">
          <cell r="B214">
            <v>530238</v>
          </cell>
          <cell r="C214">
            <v>5</v>
          </cell>
          <cell r="D214">
            <v>3</v>
          </cell>
          <cell r="E214" t="str">
            <v>02</v>
          </cell>
          <cell r="F214">
            <v>38</v>
          </cell>
          <cell r="G214" t="str">
            <v>Servicio de Administración de Patio de Contenedores</v>
          </cell>
        </row>
        <row r="215">
          <cell r="B215">
            <v>530239</v>
          </cell>
          <cell r="C215">
            <v>5</v>
          </cell>
          <cell r="D215">
            <v>3</v>
          </cell>
          <cell r="E215" t="str">
            <v>02</v>
          </cell>
          <cell r="F215">
            <v>39</v>
          </cell>
          <cell r="G215" t="str">
            <v>Membrecías</v>
          </cell>
        </row>
        <row r="216">
          <cell r="B216">
            <v>530240</v>
          </cell>
          <cell r="C216">
            <v>5</v>
          </cell>
          <cell r="D216">
            <v>3</v>
          </cell>
          <cell r="E216" t="str">
            <v>02</v>
          </cell>
          <cell r="F216">
            <v>40</v>
          </cell>
          <cell r="G216" t="str">
            <v>Servicios Exequiales</v>
          </cell>
        </row>
        <row r="217">
          <cell r="B217">
            <v>530241</v>
          </cell>
          <cell r="C217">
            <v>5</v>
          </cell>
          <cell r="D217">
            <v>3</v>
          </cell>
          <cell r="E217" t="str">
            <v>02</v>
          </cell>
          <cell r="F217">
            <v>41</v>
          </cell>
          <cell r="G217" t="str">
            <v>Servicio  de  Monitoreo  de  la  Información  en  Televisión,  Radio,  Prensa,  Medios  On-Line  y
Otros</v>
          </cell>
        </row>
        <row r="218">
          <cell r="B218">
            <v>530242</v>
          </cell>
          <cell r="C218">
            <v>5</v>
          </cell>
          <cell r="D218">
            <v>3</v>
          </cell>
          <cell r="E218" t="str">
            <v>02</v>
          </cell>
          <cell r="F218">
            <v>42</v>
          </cell>
          <cell r="G218" t="str">
            <v>Servicios   de   Almacenamiento,   Control,   Custodia   y   Dispensación   de   Medicamentos,
Materiales e Insumos Médicos; y, Otros</v>
          </cell>
        </row>
        <row r="219">
          <cell r="B219">
            <v>530243</v>
          </cell>
          <cell r="C219">
            <v>5</v>
          </cell>
          <cell r="D219">
            <v>3</v>
          </cell>
          <cell r="E219" t="str">
            <v>02</v>
          </cell>
          <cell r="F219">
            <v>43</v>
          </cell>
          <cell r="G219" t="str">
            <v>Garantía Extendida de Bienes</v>
          </cell>
        </row>
        <row r="220">
          <cell r="B220">
            <v>530244</v>
          </cell>
          <cell r="C220">
            <v>5</v>
          </cell>
          <cell r="D220">
            <v>3</v>
          </cell>
          <cell r="E220" t="str">
            <v>02</v>
          </cell>
          <cell r="F220">
            <v>44</v>
          </cell>
          <cell r="G220" t="str">
            <v>Servicio de Confección de Menaje de Hogar y/o Prendas de Protección</v>
          </cell>
        </row>
        <row r="221">
          <cell r="B221">
            <v>530245</v>
          </cell>
          <cell r="C221">
            <v>5</v>
          </cell>
          <cell r="D221">
            <v>3</v>
          </cell>
          <cell r="E221" t="str">
            <v>02</v>
          </cell>
          <cell r="F221">
            <v>45</v>
          </cell>
          <cell r="G221" t="str">
            <v>Servicios relacionados a la exhumación e inhumación de cadáveres</v>
          </cell>
        </row>
        <row r="222">
          <cell r="B222">
            <v>530246</v>
          </cell>
          <cell r="C222">
            <v>5</v>
          </cell>
          <cell r="D222">
            <v>3</v>
          </cell>
          <cell r="E222" t="str">
            <v>02</v>
          </cell>
          <cell r="F222">
            <v>46</v>
          </cell>
          <cell r="G222" t="str">
            <v>Servicios  de  Identificación,  Marcación,  Autentificación,  Rastreo,  Monitoreo,  Seguimiento
y/o Trazabilidad</v>
          </cell>
        </row>
        <row r="223">
          <cell r="B223">
            <v>530247</v>
          </cell>
          <cell r="C223">
            <v>5</v>
          </cell>
          <cell r="D223">
            <v>3</v>
          </cell>
          <cell r="E223" t="str">
            <v>02</v>
          </cell>
          <cell r="F223">
            <v>47</v>
          </cell>
          <cell r="G223" t="str">
            <v>Gastos de Educación para el Servicio Exterior</v>
          </cell>
        </row>
        <row r="224">
          <cell r="B224">
            <v>530248</v>
          </cell>
          <cell r="C224">
            <v>5</v>
          </cell>
          <cell r="D224">
            <v>3</v>
          </cell>
          <cell r="E224" t="str">
            <v>02</v>
          </cell>
          <cell r="F224">
            <v>48</v>
          </cell>
          <cell r="G224" t="str">
            <v>Eventos Oficiales</v>
          </cell>
        </row>
        <row r="225">
          <cell r="B225">
            <v>530249</v>
          </cell>
          <cell r="C225">
            <v>5</v>
          </cell>
          <cell r="D225">
            <v>3</v>
          </cell>
          <cell r="E225" t="str">
            <v>02</v>
          </cell>
          <cell r="F225">
            <v>49</v>
          </cell>
          <cell r="G225" t="str">
            <v>Eventos Públicos Promocionales</v>
          </cell>
        </row>
        <row r="226">
          <cell r="B226">
            <v>530299</v>
          </cell>
          <cell r="C226">
            <v>5</v>
          </cell>
          <cell r="D226">
            <v>3</v>
          </cell>
          <cell r="E226" t="str">
            <v>02</v>
          </cell>
          <cell r="F226">
            <v>99</v>
          </cell>
          <cell r="G226" t="str">
            <v>Otros Servicios Generales</v>
          </cell>
        </row>
        <row r="227">
          <cell r="B227">
            <v>5303</v>
          </cell>
          <cell r="C227">
            <v>5</v>
          </cell>
          <cell r="D227">
            <v>3</v>
          </cell>
          <cell r="E227" t="str">
            <v>03</v>
          </cell>
          <cell r="F227">
            <v>0</v>
          </cell>
          <cell r="G227" t="str">
            <v>Traslados, Instalaciones, Viáticos y Subsistencias</v>
          </cell>
        </row>
        <row r="228">
          <cell r="B228">
            <v>530301</v>
          </cell>
          <cell r="C228">
            <v>5</v>
          </cell>
          <cell r="D228">
            <v>3</v>
          </cell>
          <cell r="E228" t="str">
            <v>03</v>
          </cell>
          <cell r="F228" t="str">
            <v>01</v>
          </cell>
          <cell r="G228" t="str">
            <v>Pasajes al Interior</v>
          </cell>
        </row>
        <row r="229">
          <cell r="B229">
            <v>530302</v>
          </cell>
          <cell r="C229">
            <v>5</v>
          </cell>
          <cell r="D229">
            <v>3</v>
          </cell>
          <cell r="E229" t="str">
            <v>03</v>
          </cell>
          <cell r="F229" t="str">
            <v>02</v>
          </cell>
          <cell r="G229" t="str">
            <v>Pasajes al Exterior</v>
          </cell>
        </row>
        <row r="230">
          <cell r="B230">
            <v>530303</v>
          </cell>
          <cell r="C230">
            <v>5</v>
          </cell>
          <cell r="D230">
            <v>3</v>
          </cell>
          <cell r="E230" t="str">
            <v>03</v>
          </cell>
          <cell r="F230" t="str">
            <v>03</v>
          </cell>
          <cell r="G230" t="str">
            <v>Viáticos y Subsistencias en el Interior</v>
          </cell>
        </row>
        <row r="231">
          <cell r="B231">
            <v>530304</v>
          </cell>
          <cell r="C231">
            <v>5</v>
          </cell>
          <cell r="D231">
            <v>3</v>
          </cell>
          <cell r="E231" t="str">
            <v>03</v>
          </cell>
          <cell r="F231" t="str">
            <v>04</v>
          </cell>
          <cell r="G231" t="str">
            <v>Viáticos y Subsistencias en el Exterior</v>
          </cell>
        </row>
        <row r="232">
          <cell r="B232">
            <v>530305</v>
          </cell>
          <cell r="C232">
            <v>5</v>
          </cell>
          <cell r="D232">
            <v>3</v>
          </cell>
          <cell r="E232" t="str">
            <v>03</v>
          </cell>
          <cell r="F232" t="str">
            <v>05</v>
          </cell>
          <cell r="G232" t="str">
            <v>Mudanzas e Instalaciones</v>
          </cell>
        </row>
        <row r="233">
          <cell r="B233">
            <v>530306</v>
          </cell>
          <cell r="C233">
            <v>5</v>
          </cell>
          <cell r="D233">
            <v>3</v>
          </cell>
          <cell r="E233" t="str">
            <v>03</v>
          </cell>
          <cell r="F233" t="str">
            <v>06</v>
          </cell>
          <cell r="G233" t="str">
            <v>Viáticos por Gastos de Residencia</v>
          </cell>
        </row>
        <row r="234">
          <cell r="B234">
            <v>530307</v>
          </cell>
          <cell r="C234">
            <v>5</v>
          </cell>
          <cell r="D234">
            <v>3</v>
          </cell>
          <cell r="E234" t="str">
            <v>03</v>
          </cell>
          <cell r="F234" t="str">
            <v>07</v>
          </cell>
          <cell r="G234" t="str">
            <v>Gastos para la Atención a Delegados Extranjeros y Nacionales, Deportistas, Entrenadores
y Cuerpo Técnico que Representen al País</v>
          </cell>
        </row>
        <row r="235">
          <cell r="B235">
            <v>530308</v>
          </cell>
          <cell r="C235">
            <v>5</v>
          </cell>
          <cell r="D235">
            <v>3</v>
          </cell>
          <cell r="E235" t="str">
            <v>03</v>
          </cell>
          <cell r="F235" t="str">
            <v>08</v>
          </cell>
          <cell r="G235" t="str">
            <v>Recargos por cambios en pasajes al interior y al exterior del país</v>
          </cell>
        </row>
        <row r="236">
          <cell r="B236">
            <v>530309</v>
          </cell>
          <cell r="C236">
            <v>5</v>
          </cell>
          <cell r="D236">
            <v>3</v>
          </cell>
          <cell r="E236" t="str">
            <v>03</v>
          </cell>
          <cell r="F236" t="str">
            <v>09</v>
          </cell>
          <cell r="G236" t="str">
            <v>Gastos de Representación en el Exterior</v>
          </cell>
        </row>
        <row r="237">
          <cell r="B237">
            <v>5304</v>
          </cell>
          <cell r="C237">
            <v>5</v>
          </cell>
          <cell r="D237">
            <v>3</v>
          </cell>
          <cell r="E237" t="str">
            <v>04</v>
          </cell>
          <cell r="F237">
            <v>0</v>
          </cell>
          <cell r="G237" t="str">
            <v>Instalación, Mantenimiento y Reparación</v>
          </cell>
        </row>
        <row r="238">
          <cell r="B238">
            <v>530401</v>
          </cell>
          <cell r="C238">
            <v>5</v>
          </cell>
          <cell r="D238">
            <v>3</v>
          </cell>
          <cell r="E238" t="str">
            <v>04</v>
          </cell>
          <cell r="F238" t="str">
            <v>01</v>
          </cell>
          <cell r="G238" t="str">
            <v>Terrenos (Mantenimiento)</v>
          </cell>
        </row>
        <row r="239">
          <cell r="B239">
            <v>530402</v>
          </cell>
          <cell r="C239">
            <v>5</v>
          </cell>
          <cell r="D239">
            <v>3</v>
          </cell>
          <cell r="E239" t="str">
            <v>04</v>
          </cell>
          <cell r="F239" t="str">
            <v>02</v>
          </cell>
          <cell r="G239" t="str">
            <v>Edificios,  Locales,  Residencias  y  Cableado  Estructurado  (Intslación,  Mantenimiento  y
Reparación)</v>
          </cell>
        </row>
        <row r="240">
          <cell r="B240">
            <v>530403</v>
          </cell>
          <cell r="C240">
            <v>5</v>
          </cell>
          <cell r="D240">
            <v>3</v>
          </cell>
          <cell r="E240" t="str">
            <v>04</v>
          </cell>
          <cell r="F240" t="str">
            <v>03</v>
          </cell>
          <cell r="G240" t="str">
            <v>Mobiliarios  (Instalación, Mantenimiento y Reparación)</v>
          </cell>
        </row>
        <row r="241">
          <cell r="B241">
            <v>530404</v>
          </cell>
          <cell r="C241">
            <v>5</v>
          </cell>
          <cell r="D241">
            <v>3</v>
          </cell>
          <cell r="E241" t="str">
            <v>04</v>
          </cell>
          <cell r="F241" t="str">
            <v>04</v>
          </cell>
          <cell r="G241" t="str">
            <v>Maquinarias y Equipos (Instalación, Mantenimiento y Reparación)</v>
          </cell>
        </row>
        <row r="242">
          <cell r="B242">
            <v>530405</v>
          </cell>
          <cell r="C242">
            <v>5</v>
          </cell>
          <cell r="D242">
            <v>3</v>
          </cell>
          <cell r="E242" t="str">
            <v>04</v>
          </cell>
          <cell r="F242" t="str">
            <v>05</v>
          </cell>
          <cell r="G242" t="str">
            <v>Vehículos (Mantenimiento y Reparación)</v>
          </cell>
        </row>
        <row r="243">
          <cell r="B243">
            <v>530406</v>
          </cell>
          <cell r="C243">
            <v>5</v>
          </cell>
          <cell r="D243">
            <v>3</v>
          </cell>
          <cell r="E243" t="str">
            <v>04</v>
          </cell>
          <cell r="F243" t="str">
            <v>06</v>
          </cell>
          <cell r="G243" t="str">
            <v>Herramientas (Mantenimiento y Reparación)</v>
          </cell>
        </row>
        <row r="244">
          <cell r="B244">
            <v>530408</v>
          </cell>
          <cell r="C244">
            <v>5</v>
          </cell>
          <cell r="D244">
            <v>3</v>
          </cell>
          <cell r="E244" t="str">
            <v>04</v>
          </cell>
          <cell r="F244" t="str">
            <v>08</v>
          </cell>
          <cell r="G244" t="str">
            <v>Bienes Artísticos, Culturales y Accesorios de la Escolta Presidencial</v>
          </cell>
        </row>
        <row r="245">
          <cell r="B245">
            <v>530409</v>
          </cell>
          <cell r="C245">
            <v>5</v>
          </cell>
          <cell r="D245">
            <v>3</v>
          </cell>
          <cell r="E245" t="str">
            <v>04</v>
          </cell>
          <cell r="F245" t="str">
            <v>09</v>
          </cell>
          <cell r="G245" t="str">
            <v>Libros y Colecciones</v>
          </cell>
        </row>
        <row r="246">
          <cell r="B246">
            <v>530410</v>
          </cell>
          <cell r="C246">
            <v>5</v>
          </cell>
          <cell r="D246">
            <v>3</v>
          </cell>
          <cell r="E246" t="str">
            <v>04</v>
          </cell>
          <cell r="F246">
            <v>10</v>
          </cell>
          <cell r="G246" t="str">
            <v>Bienes de Uso Bélico y de Seguridad Pública</v>
          </cell>
        </row>
        <row r="247">
          <cell r="B247">
            <v>530415</v>
          </cell>
          <cell r="C247">
            <v>5</v>
          </cell>
          <cell r="D247">
            <v>3</v>
          </cell>
          <cell r="E247" t="str">
            <v>04</v>
          </cell>
          <cell r="F247">
            <v>15</v>
          </cell>
          <cell r="G247" t="str">
            <v>Bienes Biológicos</v>
          </cell>
        </row>
        <row r="248">
          <cell r="B248">
            <v>530417</v>
          </cell>
          <cell r="C248">
            <v>5</v>
          </cell>
          <cell r="D248">
            <v>3</v>
          </cell>
          <cell r="E248" t="str">
            <v>04</v>
          </cell>
          <cell r="F248">
            <v>17</v>
          </cell>
          <cell r="G248" t="str">
            <v>Infraestructura</v>
          </cell>
        </row>
        <row r="249">
          <cell r="B249">
            <v>530418</v>
          </cell>
          <cell r="C249">
            <v>5</v>
          </cell>
          <cell r="D249">
            <v>3</v>
          </cell>
          <cell r="E249" t="str">
            <v>04</v>
          </cell>
          <cell r="F249">
            <v>18</v>
          </cell>
          <cell r="G249" t="str">
            <v>Mantenimiento de Áreas Verdes y Arreglo de Vías Internas</v>
          </cell>
        </row>
        <row r="250">
          <cell r="B250">
            <v>530419</v>
          </cell>
          <cell r="C250">
            <v>5</v>
          </cell>
          <cell r="D250">
            <v>3</v>
          </cell>
          <cell r="E250" t="str">
            <v>04</v>
          </cell>
          <cell r="F250">
            <v>19</v>
          </cell>
          <cell r="G250" t="str">
            <v>Bienes Deportivos (Instalación, Mantenimiento y Reparación)</v>
          </cell>
        </row>
        <row r="251">
          <cell r="B251">
            <v>530420</v>
          </cell>
          <cell r="C251">
            <v>5</v>
          </cell>
          <cell r="D251">
            <v>3</v>
          </cell>
          <cell r="E251" t="str">
            <v>04</v>
          </cell>
          <cell r="F251">
            <v>20</v>
          </cell>
          <cell r="G251" t="str">
            <v>Instalación, Mantenimiento y Reparación de Edificios, Locales y Residencias de propiedad
de las Entidades Públicas</v>
          </cell>
        </row>
        <row r="252">
          <cell r="B252">
            <v>530421</v>
          </cell>
          <cell r="C252">
            <v>5</v>
          </cell>
          <cell r="D252">
            <v>3</v>
          </cell>
          <cell r="E252" t="str">
            <v>04</v>
          </cell>
          <cell r="F252">
            <v>21</v>
          </cell>
          <cell r="G252" t="str">
            <v>Instalación, Mantenimiento y Reparación de Edificios, Locales y Residencias Arrendados a
Personas Naturales, Jurídicas o  Entidades Privadas</v>
          </cell>
        </row>
        <row r="253">
          <cell r="B253">
            <v>530422</v>
          </cell>
          <cell r="C253">
            <v>5</v>
          </cell>
          <cell r="D253">
            <v>3</v>
          </cell>
          <cell r="E253" t="str">
            <v>04</v>
          </cell>
          <cell r="F253">
            <v>22</v>
          </cell>
          <cell r="G253" t="str">
            <v>Vehículos Terrestres (Mantenimiento y Reparaciones)</v>
          </cell>
        </row>
        <row r="254">
          <cell r="B254">
            <v>530423</v>
          </cell>
          <cell r="C254">
            <v>5</v>
          </cell>
          <cell r="D254">
            <v>3</v>
          </cell>
          <cell r="E254" t="str">
            <v>04</v>
          </cell>
          <cell r="F254">
            <v>23</v>
          </cell>
          <cell r="G254" t="str">
            <v>Vehículos Marinos (Mantenimiento y Reparaciones)</v>
          </cell>
        </row>
        <row r="255">
          <cell r="B255">
            <v>530424</v>
          </cell>
          <cell r="C255">
            <v>5</v>
          </cell>
          <cell r="D255">
            <v>3</v>
          </cell>
          <cell r="E255" t="str">
            <v>04</v>
          </cell>
          <cell r="F255">
            <v>24</v>
          </cell>
          <cell r="G255" t="str">
            <v>Vehículos Aéreos (Mantenimiento y Reparaciones)</v>
          </cell>
        </row>
        <row r="256">
          <cell r="B256">
            <v>530425</v>
          </cell>
          <cell r="C256">
            <v>5</v>
          </cell>
          <cell r="D256">
            <v>3</v>
          </cell>
          <cell r="E256" t="str">
            <v>04</v>
          </cell>
          <cell r="F256">
            <v>25</v>
          </cell>
          <cell r="G256" t="str">
            <v>Instalación,  Readecuación,  Montaje  de  Exposiciones,  Mantenimiento  y  Reparación  de
Espacios y Bienes Culturales</v>
          </cell>
        </row>
        <row r="257">
          <cell r="B257">
            <v>530499</v>
          </cell>
          <cell r="C257">
            <v>5</v>
          </cell>
          <cell r="D257">
            <v>3</v>
          </cell>
          <cell r="E257" t="str">
            <v>04</v>
          </cell>
          <cell r="F257">
            <v>99</v>
          </cell>
          <cell r="G257" t="str">
            <v>Otras Instalaciones, Mantenimientos y Reparaciones</v>
          </cell>
        </row>
        <row r="258">
          <cell r="B258">
            <v>5305</v>
          </cell>
          <cell r="C258">
            <v>5</v>
          </cell>
          <cell r="D258">
            <v>3</v>
          </cell>
          <cell r="E258" t="str">
            <v>05</v>
          </cell>
          <cell r="F258">
            <v>0</v>
          </cell>
          <cell r="G258" t="str">
            <v>Arrendamiento de Bienes</v>
          </cell>
        </row>
        <row r="259">
          <cell r="B259">
            <v>530501</v>
          </cell>
          <cell r="C259">
            <v>5</v>
          </cell>
          <cell r="D259">
            <v>3</v>
          </cell>
          <cell r="E259" t="str">
            <v>05</v>
          </cell>
          <cell r="F259" t="str">
            <v>01</v>
          </cell>
          <cell r="G259" t="str">
            <v>Terrenos (Arrendamiento)</v>
          </cell>
        </row>
        <row r="260">
          <cell r="B260">
            <v>530502</v>
          </cell>
          <cell r="C260">
            <v>5</v>
          </cell>
          <cell r="D260">
            <v>3</v>
          </cell>
          <cell r="E260" t="str">
            <v>05</v>
          </cell>
          <cell r="F260" t="str">
            <v>02</v>
          </cell>
          <cell r="G260" t="str">
            <v>Edificios,   Locales   y   Residencias,   Parqueaderos,   Casilleros   Judiciales   y   Bancarios
(Arrendamiento)</v>
          </cell>
        </row>
        <row r="261">
          <cell r="B261">
            <v>530503</v>
          </cell>
          <cell r="C261">
            <v>5</v>
          </cell>
          <cell r="D261">
            <v>3</v>
          </cell>
          <cell r="E261" t="str">
            <v>05</v>
          </cell>
          <cell r="F261" t="str">
            <v>03</v>
          </cell>
          <cell r="G261" t="str">
            <v>Mobiliario (Arrendamiento)</v>
          </cell>
        </row>
        <row r="262">
          <cell r="B262">
            <v>530504</v>
          </cell>
          <cell r="C262">
            <v>5</v>
          </cell>
          <cell r="D262">
            <v>3</v>
          </cell>
          <cell r="E262" t="str">
            <v>05</v>
          </cell>
          <cell r="F262" t="str">
            <v>04</v>
          </cell>
          <cell r="G262" t="str">
            <v>Maquinarias y Equipos (Arrendamiento)</v>
          </cell>
        </row>
        <row r="263">
          <cell r="B263">
            <v>530505</v>
          </cell>
          <cell r="C263">
            <v>5</v>
          </cell>
          <cell r="D263">
            <v>3</v>
          </cell>
          <cell r="E263" t="str">
            <v>05</v>
          </cell>
          <cell r="F263" t="str">
            <v>05</v>
          </cell>
          <cell r="G263" t="str">
            <v>Vehículos (Arrendamiento)</v>
          </cell>
        </row>
        <row r="264">
          <cell r="B264">
            <v>530506</v>
          </cell>
          <cell r="C264">
            <v>5</v>
          </cell>
          <cell r="D264">
            <v>3</v>
          </cell>
          <cell r="E264" t="str">
            <v>05</v>
          </cell>
          <cell r="F264" t="str">
            <v>06</v>
          </cell>
          <cell r="G264" t="str">
            <v>Herramientas (Arrendamiento)</v>
          </cell>
        </row>
        <row r="265">
          <cell r="B265">
            <v>530515</v>
          </cell>
          <cell r="C265">
            <v>5</v>
          </cell>
          <cell r="D265">
            <v>3</v>
          </cell>
          <cell r="E265" t="str">
            <v>05</v>
          </cell>
          <cell r="F265">
            <v>15</v>
          </cell>
          <cell r="G265" t="str">
            <v>Bienes Biológicos (Alquiler)</v>
          </cell>
        </row>
        <row r="266">
          <cell r="B266">
            <v>530516</v>
          </cell>
          <cell r="C266">
            <v>5</v>
          </cell>
          <cell r="D266">
            <v>3</v>
          </cell>
          <cell r="E266" t="str">
            <v>05</v>
          </cell>
          <cell r="F266">
            <v>16</v>
          </cell>
          <cell r="G266" t="str">
            <v>Indumentaria, Prendas de protección, Accesorios y Otros</v>
          </cell>
        </row>
        <row r="267">
          <cell r="B267">
            <v>530517</v>
          </cell>
          <cell r="C267">
            <v>5</v>
          </cell>
          <cell r="D267">
            <v>3</v>
          </cell>
          <cell r="E267" t="str">
            <v>05</v>
          </cell>
          <cell r="F267">
            <v>17</v>
          </cell>
          <cell r="G267" t="str">
            <v>Vehículos Terrestres (Arrendamiento)</v>
          </cell>
        </row>
        <row r="268">
          <cell r="B268">
            <v>530518</v>
          </cell>
          <cell r="C268">
            <v>5</v>
          </cell>
          <cell r="D268">
            <v>3</v>
          </cell>
          <cell r="E268" t="str">
            <v>05</v>
          </cell>
          <cell r="F268">
            <v>18</v>
          </cell>
          <cell r="G268" t="str">
            <v>Vehículos Marinos (Arrendamiento)</v>
          </cell>
        </row>
        <row r="269">
          <cell r="B269">
            <v>530519</v>
          </cell>
          <cell r="C269">
            <v>5</v>
          </cell>
          <cell r="D269">
            <v>3</v>
          </cell>
          <cell r="E269" t="str">
            <v>05</v>
          </cell>
          <cell r="F269">
            <v>19</v>
          </cell>
          <cell r="G269" t="str">
            <v>Vehículos Aéreos (Arrendamiento)</v>
          </cell>
        </row>
        <row r="270">
          <cell r="B270">
            <v>530599</v>
          </cell>
          <cell r="C270">
            <v>5</v>
          </cell>
          <cell r="D270">
            <v>3</v>
          </cell>
          <cell r="E270" t="str">
            <v>05</v>
          </cell>
          <cell r="F270">
            <v>99</v>
          </cell>
          <cell r="G270" t="str">
            <v>Otros Arrendamientos</v>
          </cell>
        </row>
        <row r="271">
          <cell r="B271">
            <v>5306</v>
          </cell>
          <cell r="C271">
            <v>5</v>
          </cell>
          <cell r="D271">
            <v>3</v>
          </cell>
          <cell r="E271" t="str">
            <v>06</v>
          </cell>
          <cell r="F271">
            <v>0</v>
          </cell>
          <cell r="G271" t="str">
            <v>Contratación de Estudios, Investigaciones y Servicios Técnicos Especializados.</v>
          </cell>
        </row>
        <row r="272">
          <cell r="B272">
            <v>530601</v>
          </cell>
          <cell r="C272">
            <v>5</v>
          </cell>
          <cell r="D272">
            <v>3</v>
          </cell>
          <cell r="E272" t="str">
            <v>06</v>
          </cell>
          <cell r="F272" t="str">
            <v>01</v>
          </cell>
          <cell r="G272" t="str">
            <v>Consultoría, Asesoría e Investigación Especializada</v>
          </cell>
        </row>
        <row r="273">
          <cell r="B273">
            <v>530602</v>
          </cell>
          <cell r="C273">
            <v>5</v>
          </cell>
          <cell r="D273">
            <v>3</v>
          </cell>
          <cell r="E273" t="str">
            <v>06</v>
          </cell>
          <cell r="F273" t="str">
            <v>02</v>
          </cell>
          <cell r="G273" t="str">
            <v>Servicio de Auditoría</v>
          </cell>
        </row>
        <row r="274">
          <cell r="B274">
            <v>530603</v>
          </cell>
          <cell r="C274">
            <v>5</v>
          </cell>
          <cell r="D274">
            <v>3</v>
          </cell>
          <cell r="E274" t="str">
            <v>06</v>
          </cell>
          <cell r="F274" t="str">
            <v>03</v>
          </cell>
          <cell r="G274" t="str">
            <v>Servicio de Capacitación</v>
          </cell>
        </row>
        <row r="275">
          <cell r="B275">
            <v>530604</v>
          </cell>
          <cell r="C275">
            <v>5</v>
          </cell>
          <cell r="D275">
            <v>3</v>
          </cell>
          <cell r="E275" t="str">
            <v>06</v>
          </cell>
          <cell r="F275" t="str">
            <v>04</v>
          </cell>
          <cell r="G275" t="str">
            <v>Fiscalización e Inspecciones Técnicas</v>
          </cell>
        </row>
        <row r="276">
          <cell r="B276">
            <v>530605</v>
          </cell>
          <cell r="C276">
            <v>5</v>
          </cell>
          <cell r="D276">
            <v>3</v>
          </cell>
          <cell r="E276" t="str">
            <v>06</v>
          </cell>
          <cell r="F276" t="str">
            <v>05</v>
          </cell>
          <cell r="G276" t="str">
            <v>Estudio y Diseño de Proyectos</v>
          </cell>
        </row>
        <row r="277">
          <cell r="B277">
            <v>530606</v>
          </cell>
          <cell r="C277">
            <v>5</v>
          </cell>
          <cell r="D277">
            <v>3</v>
          </cell>
          <cell r="E277" t="str">
            <v>06</v>
          </cell>
          <cell r="F277" t="str">
            <v>06</v>
          </cell>
          <cell r="G277" t="str">
            <v>Honorarios por Contratos Civiles de Servicios</v>
          </cell>
        </row>
        <row r="278">
          <cell r="B278">
            <v>530607</v>
          </cell>
          <cell r="C278">
            <v>5</v>
          </cell>
          <cell r="D278">
            <v>3</v>
          </cell>
          <cell r="E278" t="str">
            <v>06</v>
          </cell>
          <cell r="F278" t="str">
            <v>07</v>
          </cell>
          <cell r="G278" t="str">
            <v>Servicios Técnicos Especializados</v>
          </cell>
        </row>
        <row r="279">
          <cell r="B279">
            <v>530608</v>
          </cell>
          <cell r="C279">
            <v>5</v>
          </cell>
          <cell r="D279">
            <v>3</v>
          </cell>
          <cell r="E279" t="str">
            <v>06</v>
          </cell>
          <cell r="F279" t="str">
            <v>08</v>
          </cell>
          <cell r="G279" t="str">
            <v>Registro,  Inscripción  y  Otros  Gastos  Previos  a  la  Aceptación  para  Capacitación  en  el
Exterior</v>
          </cell>
        </row>
        <row r="280">
          <cell r="B280">
            <v>530609</v>
          </cell>
          <cell r="C280">
            <v>5</v>
          </cell>
          <cell r="D280">
            <v>3</v>
          </cell>
          <cell r="E280" t="str">
            <v>06</v>
          </cell>
          <cell r="F280" t="str">
            <v>09</v>
          </cell>
          <cell r="G280" t="str">
            <v>Investigaciones Profesionales y Análisis de Laboratorio</v>
          </cell>
        </row>
        <row r="281">
          <cell r="B281">
            <v>530610</v>
          </cell>
          <cell r="C281">
            <v>5</v>
          </cell>
          <cell r="D281">
            <v>3</v>
          </cell>
          <cell r="E281" t="str">
            <v>06</v>
          </cell>
          <cell r="F281">
            <v>10</v>
          </cell>
          <cell r="G281" t="str">
            <v>Servicios de Cartografía</v>
          </cell>
        </row>
        <row r="282">
          <cell r="B282">
            <v>530611</v>
          </cell>
          <cell r="C282">
            <v>5</v>
          </cell>
          <cell r="D282">
            <v>3</v>
          </cell>
          <cell r="E282" t="str">
            <v>06</v>
          </cell>
          <cell r="F282">
            <v>11</v>
          </cell>
          <cell r="G282" t="str">
            <v>Congresos, Seminarios y Convenciones</v>
          </cell>
        </row>
        <row r="283">
          <cell r="B283">
            <v>530612</v>
          </cell>
          <cell r="C283">
            <v>5</v>
          </cell>
          <cell r="D283">
            <v>3</v>
          </cell>
          <cell r="E283" t="str">
            <v>06</v>
          </cell>
          <cell r="F283">
            <v>12</v>
          </cell>
          <cell r="G283" t="str">
            <v>Capacitación a Servidores Públicos</v>
          </cell>
        </row>
        <row r="284">
          <cell r="B284">
            <v>530613</v>
          </cell>
          <cell r="C284">
            <v>5</v>
          </cell>
          <cell r="D284">
            <v>3</v>
          </cell>
          <cell r="E284" t="str">
            <v>06</v>
          </cell>
          <cell r="F284">
            <v>13</v>
          </cell>
          <cell r="G284" t="str">
            <v>Capacitación para la Ciudadanía en General</v>
          </cell>
        </row>
        <row r="285">
          <cell r="B285">
            <v>5307</v>
          </cell>
          <cell r="C285">
            <v>5</v>
          </cell>
          <cell r="D285">
            <v>3</v>
          </cell>
          <cell r="E285" t="str">
            <v>07</v>
          </cell>
          <cell r="F285">
            <v>0</v>
          </cell>
          <cell r="G285" t="str">
            <v>Gastos en Informática</v>
          </cell>
        </row>
        <row r="286">
          <cell r="B286">
            <v>530701</v>
          </cell>
          <cell r="C286">
            <v>5</v>
          </cell>
          <cell r="D286">
            <v>3</v>
          </cell>
          <cell r="E286" t="str">
            <v>07</v>
          </cell>
          <cell r="F286" t="str">
            <v>01</v>
          </cell>
          <cell r="G286" t="str">
            <v>Desarrollo, Actualización, Asistencia Técnica y Soporte de Sistemas Informáticos</v>
          </cell>
        </row>
        <row r="287">
          <cell r="B287">
            <v>530702</v>
          </cell>
          <cell r="C287">
            <v>5</v>
          </cell>
          <cell r="D287">
            <v>3</v>
          </cell>
          <cell r="E287" t="str">
            <v>07</v>
          </cell>
          <cell r="F287" t="str">
            <v>02</v>
          </cell>
          <cell r="G287" t="str">
            <v>Arrendamiento y Licencias de Uso de Paquetes Informáticos</v>
          </cell>
        </row>
        <row r="288">
          <cell r="B288">
            <v>530703</v>
          </cell>
          <cell r="C288">
            <v>5</v>
          </cell>
          <cell r="D288">
            <v>3</v>
          </cell>
          <cell r="E288" t="str">
            <v>07</v>
          </cell>
          <cell r="F288" t="str">
            <v>03</v>
          </cell>
          <cell r="G288" t="str">
            <v>Arrendamiento de Equipos Informáticos</v>
          </cell>
        </row>
        <row r="289">
          <cell r="B289">
            <v>530704</v>
          </cell>
          <cell r="C289">
            <v>5</v>
          </cell>
          <cell r="D289">
            <v>3</v>
          </cell>
          <cell r="E289" t="str">
            <v>07</v>
          </cell>
          <cell r="F289" t="str">
            <v>04</v>
          </cell>
          <cell r="G289" t="str">
            <v>Mantenimiento y Reparación de Equipos y Sistemas Informáticos</v>
          </cell>
        </row>
        <row r="290">
          <cell r="B290">
            <v>5308</v>
          </cell>
          <cell r="C290">
            <v>5</v>
          </cell>
          <cell r="D290">
            <v>3</v>
          </cell>
          <cell r="E290" t="str">
            <v>08</v>
          </cell>
          <cell r="F290">
            <v>0</v>
          </cell>
          <cell r="G290" t="str">
            <v>Bienes de Uso y Consumo Corriente</v>
          </cell>
        </row>
        <row r="291">
          <cell r="B291">
            <v>530801</v>
          </cell>
          <cell r="C291">
            <v>5</v>
          </cell>
          <cell r="D291">
            <v>3</v>
          </cell>
          <cell r="E291" t="str">
            <v>08</v>
          </cell>
          <cell r="F291" t="str">
            <v>01</v>
          </cell>
          <cell r="G291" t="str">
            <v>Alimentos y Bebidas</v>
          </cell>
        </row>
        <row r="292">
          <cell r="B292">
            <v>530802</v>
          </cell>
          <cell r="C292">
            <v>5</v>
          </cell>
          <cell r="D292">
            <v>3</v>
          </cell>
          <cell r="E292" t="str">
            <v>08</v>
          </cell>
          <cell r="F292" t="str">
            <v>02</v>
          </cell>
          <cell r="G292" t="str">
            <v>Vestuario,  Lencería,  Prendas  de  Protección;  y,  Accesorios  para  Uniformes  Militares  y
Policiales; y, Carpas</v>
          </cell>
        </row>
        <row r="293">
          <cell r="B293">
            <v>530803</v>
          </cell>
          <cell r="C293">
            <v>5</v>
          </cell>
          <cell r="D293">
            <v>3</v>
          </cell>
          <cell r="E293" t="str">
            <v>08</v>
          </cell>
          <cell r="F293" t="str">
            <v>03</v>
          </cell>
          <cell r="G293" t="str">
            <v>Combustibles y Lubricantes</v>
          </cell>
        </row>
        <row r="294">
          <cell r="B294">
            <v>530804</v>
          </cell>
          <cell r="C294">
            <v>5</v>
          </cell>
          <cell r="D294">
            <v>3</v>
          </cell>
          <cell r="E294" t="str">
            <v>08</v>
          </cell>
          <cell r="F294" t="str">
            <v>04</v>
          </cell>
          <cell r="G294" t="str">
            <v>Materiales de Oficina</v>
          </cell>
        </row>
        <row r="295">
          <cell r="B295">
            <v>530805</v>
          </cell>
          <cell r="C295">
            <v>5</v>
          </cell>
          <cell r="D295">
            <v>3</v>
          </cell>
          <cell r="E295" t="str">
            <v>08</v>
          </cell>
          <cell r="F295" t="str">
            <v>05</v>
          </cell>
          <cell r="G295" t="str">
            <v>Materiales de Aseo</v>
          </cell>
        </row>
        <row r="296">
          <cell r="B296">
            <v>530806</v>
          </cell>
          <cell r="C296">
            <v>5</v>
          </cell>
          <cell r="D296">
            <v>3</v>
          </cell>
          <cell r="E296" t="str">
            <v>08</v>
          </cell>
          <cell r="F296" t="str">
            <v>06</v>
          </cell>
          <cell r="G296" t="str">
            <v>Herramientas y Equipos Menores</v>
          </cell>
        </row>
        <row r="297">
          <cell r="B297">
            <v>530807</v>
          </cell>
          <cell r="C297">
            <v>5</v>
          </cell>
          <cell r="D297">
            <v>3</v>
          </cell>
          <cell r="E297" t="str">
            <v>08</v>
          </cell>
          <cell r="F297" t="str">
            <v>07</v>
          </cell>
          <cell r="G297" t="str">
            <v>Materiales de Impresión, Fotografía, Reproducción y Publicaciones</v>
          </cell>
        </row>
        <row r="298">
          <cell r="B298">
            <v>530808</v>
          </cell>
          <cell r="C298">
            <v>5</v>
          </cell>
          <cell r="D298">
            <v>3</v>
          </cell>
          <cell r="E298" t="str">
            <v>08</v>
          </cell>
          <cell r="F298" t="str">
            <v>08</v>
          </cell>
          <cell r="G298" t="str">
            <v>Instrumental Médico Quirúrgico</v>
          </cell>
        </row>
        <row r="299">
          <cell r="B299">
            <v>530809</v>
          </cell>
          <cell r="C299">
            <v>5</v>
          </cell>
          <cell r="D299">
            <v>3</v>
          </cell>
          <cell r="E299" t="str">
            <v>08</v>
          </cell>
          <cell r="F299" t="str">
            <v>09</v>
          </cell>
          <cell r="G299" t="str">
            <v>Medicamentos</v>
          </cell>
        </row>
        <row r="300">
          <cell r="B300">
            <v>530810</v>
          </cell>
          <cell r="C300">
            <v>5</v>
          </cell>
          <cell r="D300">
            <v>3</v>
          </cell>
          <cell r="E300" t="str">
            <v>08</v>
          </cell>
          <cell r="F300">
            <v>10</v>
          </cell>
          <cell r="G300" t="str">
            <v>Dispositivos Médicos para Laboratorio Clínico y Patología</v>
          </cell>
        </row>
        <row r="301">
          <cell r="B301">
            <v>530811</v>
          </cell>
          <cell r="C301">
            <v>5</v>
          </cell>
          <cell r="D301">
            <v>3</v>
          </cell>
          <cell r="E301" t="str">
            <v>08</v>
          </cell>
          <cell r="F301">
            <v>11</v>
          </cell>
          <cell r="G301" t="str">
            <v>Insumos,    Materiales    y   Suministros    para    la    Construcción,    Electricidad,    Plomería,
Carpintería, Señalización Vial, Navegación y Contra Incendios</v>
          </cell>
        </row>
        <row r="302">
          <cell r="B302">
            <v>530812</v>
          </cell>
          <cell r="C302">
            <v>5</v>
          </cell>
          <cell r="D302">
            <v>3</v>
          </cell>
          <cell r="E302" t="str">
            <v>08</v>
          </cell>
          <cell r="F302">
            <v>12</v>
          </cell>
          <cell r="G302" t="str">
            <v>Materiales Didácticos</v>
          </cell>
        </row>
        <row r="303">
          <cell r="B303">
            <v>530813</v>
          </cell>
          <cell r="C303">
            <v>5</v>
          </cell>
          <cell r="D303">
            <v>3</v>
          </cell>
          <cell r="E303" t="str">
            <v>08</v>
          </cell>
          <cell r="F303">
            <v>13</v>
          </cell>
          <cell r="G303" t="str">
            <v>Repuestos y Accesorios</v>
          </cell>
        </row>
        <row r="304">
          <cell r="B304">
            <v>530814</v>
          </cell>
          <cell r="C304">
            <v>5</v>
          </cell>
          <cell r="D304">
            <v>3</v>
          </cell>
          <cell r="E304" t="str">
            <v>08</v>
          </cell>
          <cell r="F304">
            <v>14</v>
          </cell>
          <cell r="G304" t="str">
            <v>Suministros para Actividades Agropecuarias, Pesca y Caza</v>
          </cell>
        </row>
        <row r="305">
          <cell r="B305">
            <v>530815</v>
          </cell>
          <cell r="C305">
            <v>5</v>
          </cell>
          <cell r="D305">
            <v>3</v>
          </cell>
          <cell r="E305" t="str">
            <v>08</v>
          </cell>
          <cell r="F305">
            <v>15</v>
          </cell>
          <cell r="G305" t="str">
            <v>Acuñación de Monedas</v>
          </cell>
        </row>
        <row r="306">
          <cell r="B306">
            <v>530816</v>
          </cell>
          <cell r="C306">
            <v>5</v>
          </cell>
          <cell r="D306">
            <v>3</v>
          </cell>
          <cell r="E306" t="str">
            <v>08</v>
          </cell>
          <cell r="F306">
            <v>16</v>
          </cell>
          <cell r="G306" t="str">
            <v>Derivados de Hidrocarburos para la Comercialización Interna</v>
          </cell>
        </row>
        <row r="307">
          <cell r="B307">
            <v>530817</v>
          </cell>
          <cell r="C307">
            <v>5</v>
          </cell>
          <cell r="D307">
            <v>3</v>
          </cell>
          <cell r="E307" t="str">
            <v>08</v>
          </cell>
          <cell r="F307">
            <v>17</v>
          </cell>
          <cell r="G307" t="str">
            <v>Productos Agrícolas</v>
          </cell>
        </row>
        <row r="308">
          <cell r="B308">
            <v>530818</v>
          </cell>
          <cell r="C308">
            <v>5</v>
          </cell>
          <cell r="D308">
            <v>3</v>
          </cell>
          <cell r="E308" t="str">
            <v>08</v>
          </cell>
          <cell r="F308">
            <v>18</v>
          </cell>
          <cell r="G308" t="str">
            <v>Gastos    para    Procesos    de    Deportación    de    Migrantes    Ecuatorianos    y   Migrantes
Ecuatorianos en Estado de Vulnerabilidad</v>
          </cell>
        </row>
        <row r="309">
          <cell r="B309">
            <v>530819</v>
          </cell>
          <cell r="C309">
            <v>5</v>
          </cell>
          <cell r="D309">
            <v>3</v>
          </cell>
          <cell r="E309" t="str">
            <v>08</v>
          </cell>
          <cell r="F309">
            <v>19</v>
          </cell>
          <cell r="G309" t="str">
            <v>Adquisición de Accesorios e Insumos Químicos y Orgánicos</v>
          </cell>
        </row>
        <row r="310">
          <cell r="B310">
            <v>530820</v>
          </cell>
          <cell r="C310">
            <v>5</v>
          </cell>
          <cell r="D310">
            <v>3</v>
          </cell>
          <cell r="E310" t="str">
            <v>08</v>
          </cell>
          <cell r="F310">
            <v>20</v>
          </cell>
          <cell r="G310" t="str">
            <v>Menaje de Cocina, de Hogar y Accesorios Descartables</v>
          </cell>
        </row>
        <row r="311">
          <cell r="B311">
            <v>530821</v>
          </cell>
          <cell r="C311">
            <v>5</v>
          </cell>
          <cell r="D311">
            <v>3</v>
          </cell>
          <cell r="E311" t="str">
            <v>08</v>
          </cell>
          <cell r="F311">
            <v>21</v>
          </cell>
          <cell r="G311" t="str">
            <v>Gastos para Situaciones de Emergencia</v>
          </cell>
        </row>
        <row r="312">
          <cell r="B312">
            <v>530822</v>
          </cell>
          <cell r="C312">
            <v>5</v>
          </cell>
          <cell r="D312">
            <v>3</v>
          </cell>
          <cell r="E312" t="str">
            <v>08</v>
          </cell>
          <cell r="F312">
            <v>22</v>
          </cell>
          <cell r="G312" t="str">
            <v>Condecoraciones</v>
          </cell>
        </row>
        <row r="313">
          <cell r="B313">
            <v>530823</v>
          </cell>
          <cell r="C313">
            <v>5</v>
          </cell>
          <cell r="D313">
            <v>3</v>
          </cell>
          <cell r="E313" t="str">
            <v>08</v>
          </cell>
          <cell r="F313">
            <v>23</v>
          </cell>
          <cell r="G313" t="str">
            <v>Alimentos,   Medicinas,   Productos   Farmacéuticos,   Dispositivos   Médicos,   de   Aseo   y
Accesorios para Sanidad Agropecuaria</v>
          </cell>
        </row>
        <row r="314">
          <cell r="B314">
            <v>530824</v>
          </cell>
          <cell r="C314">
            <v>5</v>
          </cell>
          <cell r="D314">
            <v>3</v>
          </cell>
          <cell r="E314" t="str">
            <v>08</v>
          </cell>
          <cell r="F314">
            <v>24</v>
          </cell>
          <cell r="G314" t="str">
            <v>Insumos,  Bienes  y  Materiales  para  la  Producción  de  Programas  de  Radio  y  Televisión,
Eventos Culturales, Artísticos; y, Entretenimiento en General</v>
          </cell>
        </row>
        <row r="315">
          <cell r="B315">
            <v>530825</v>
          </cell>
          <cell r="C315">
            <v>5</v>
          </cell>
          <cell r="D315">
            <v>3</v>
          </cell>
          <cell r="E315" t="str">
            <v>08</v>
          </cell>
          <cell r="F315">
            <v>25</v>
          </cell>
          <cell r="G315" t="str">
            <v>Insumos y Accesorios para Compensar Discapacidades</v>
          </cell>
        </row>
        <row r="316">
          <cell r="B316">
            <v>530826</v>
          </cell>
          <cell r="C316">
            <v>5</v>
          </cell>
          <cell r="D316">
            <v>3</v>
          </cell>
          <cell r="E316" t="str">
            <v>08</v>
          </cell>
          <cell r="F316">
            <v>26</v>
          </cell>
          <cell r="G316" t="str">
            <v>Dispositivos Médicos de Uso General</v>
          </cell>
        </row>
        <row r="317">
          <cell r="B317">
            <v>530827</v>
          </cell>
          <cell r="C317">
            <v>5</v>
          </cell>
          <cell r="D317">
            <v>3</v>
          </cell>
          <cell r="E317" t="str">
            <v>08</v>
          </cell>
          <cell r="F317">
            <v>27</v>
          </cell>
          <cell r="G317" t="str">
            <v>Uniformes Deportivos</v>
          </cell>
        </row>
        <row r="318">
          <cell r="B318">
            <v>530828</v>
          </cell>
          <cell r="C318">
            <v>5</v>
          </cell>
          <cell r="D318">
            <v>3</v>
          </cell>
          <cell r="E318" t="str">
            <v>08</v>
          </cell>
          <cell r="F318">
            <v>28</v>
          </cell>
          <cell r="G318" t="str">
            <v>Materiales de Peluquería</v>
          </cell>
        </row>
        <row r="319">
          <cell r="B319">
            <v>530829</v>
          </cell>
          <cell r="C319">
            <v>5</v>
          </cell>
          <cell r="D319">
            <v>3</v>
          </cell>
          <cell r="E319" t="str">
            <v>08</v>
          </cell>
          <cell r="F319">
            <v>29</v>
          </cell>
          <cell r="G319" t="str">
            <v>Insumos, Materiales, Suministros y Bienes para Investigación</v>
          </cell>
        </row>
        <row r="320">
          <cell r="B320">
            <v>530830</v>
          </cell>
          <cell r="C320">
            <v>5</v>
          </cell>
          <cell r="D320">
            <v>3</v>
          </cell>
          <cell r="E320" t="str">
            <v>08</v>
          </cell>
          <cell r="F320">
            <v>30</v>
          </cell>
          <cell r="G320" t="str">
            <v>Dispositivos Médicos para Odontología e Imagen</v>
          </cell>
        </row>
        <row r="321">
          <cell r="B321">
            <v>530831</v>
          </cell>
          <cell r="C321">
            <v>5</v>
          </cell>
          <cell r="D321">
            <v>3</v>
          </cell>
          <cell r="E321" t="str">
            <v>08</v>
          </cell>
          <cell r="F321">
            <v>31</v>
          </cell>
          <cell r="G321" t="str">
            <v>Gastos en Procesos de Deportación de Inmigrantes; Control Migratorio y de Residencia en
la provincia de Galápagos</v>
          </cell>
        </row>
        <row r="322">
          <cell r="B322">
            <v>530832</v>
          </cell>
          <cell r="C322">
            <v>5</v>
          </cell>
          <cell r="D322">
            <v>3</v>
          </cell>
          <cell r="E322" t="str">
            <v>08</v>
          </cell>
          <cell r="F322">
            <v>32</v>
          </cell>
          <cell r="G322" t="str">
            <v>Dispositivos Médicos para Odontología</v>
          </cell>
        </row>
        <row r="323">
          <cell r="B323">
            <v>530833</v>
          </cell>
          <cell r="C323">
            <v>5</v>
          </cell>
          <cell r="D323">
            <v>3</v>
          </cell>
          <cell r="E323" t="str">
            <v>08</v>
          </cell>
          <cell r="F323">
            <v>33</v>
          </cell>
          <cell r="G323" t="str">
            <v>Dispositivos Médicos para Imagen</v>
          </cell>
        </row>
        <row r="324">
          <cell r="B324">
            <v>530834</v>
          </cell>
          <cell r="C324">
            <v>5</v>
          </cell>
          <cell r="D324">
            <v>3</v>
          </cell>
          <cell r="E324" t="str">
            <v>08</v>
          </cell>
          <cell r="F324">
            <v>34</v>
          </cell>
          <cell r="G324" t="str">
            <v>Prótesis, Endoprótesis e Implantes Corporales</v>
          </cell>
        </row>
        <row r="325">
          <cell r="B325">
            <v>530835</v>
          </cell>
          <cell r="C325">
            <v>5</v>
          </cell>
          <cell r="D325">
            <v>3</v>
          </cell>
          <cell r="E325" t="str">
            <v>08</v>
          </cell>
          <cell r="F325">
            <v>35</v>
          </cell>
          <cell r="G325" t="str">
            <v>Compra de Medicamentos y Dispositivos de Uso Inmediato para la Prestación de Servicios
de Salud</v>
          </cell>
        </row>
        <row r="326">
          <cell r="B326">
            <v>530836</v>
          </cell>
          <cell r="C326">
            <v>5</v>
          </cell>
          <cell r="D326">
            <v>3</v>
          </cell>
          <cell r="E326" t="str">
            <v>08</v>
          </cell>
          <cell r="F326">
            <v>36</v>
          </cell>
          <cell r="G326" t="str">
            <v>Muestras   de   Productos   para   Ferias,   Exposiciones   y   Negociaciones   Nacionales   e
Internacionales</v>
          </cell>
        </row>
        <row r="327">
          <cell r="B327">
            <v>530837</v>
          </cell>
          <cell r="C327">
            <v>5</v>
          </cell>
          <cell r="D327">
            <v>3</v>
          </cell>
          <cell r="E327" t="str">
            <v>08</v>
          </cell>
          <cell r="F327">
            <v>37</v>
          </cell>
          <cell r="G327" t="str">
            <v>Combustibles, Lubricantes y Aditivos en General para Vehículos Terrestres</v>
          </cell>
        </row>
        <row r="328">
          <cell r="B328">
            <v>530838</v>
          </cell>
          <cell r="C328">
            <v>5</v>
          </cell>
          <cell r="D328">
            <v>3</v>
          </cell>
          <cell r="E328" t="str">
            <v>08</v>
          </cell>
          <cell r="F328">
            <v>38</v>
          </cell>
          <cell r="G328" t="str">
            <v>Combustibles, Lubricantes y Aditivos en General para Vehículos Marinos</v>
          </cell>
        </row>
        <row r="329">
          <cell r="B329">
            <v>530839</v>
          </cell>
          <cell r="C329">
            <v>5</v>
          </cell>
          <cell r="D329">
            <v>3</v>
          </cell>
          <cell r="E329" t="str">
            <v>08</v>
          </cell>
          <cell r="F329">
            <v>39</v>
          </cell>
          <cell r="G329" t="str">
            <v>Combustibles, Lubricantes y Aditivos en General para Vehículos Aéreos</v>
          </cell>
        </row>
        <row r="330">
          <cell r="B330">
            <v>530840</v>
          </cell>
          <cell r="C330">
            <v>5</v>
          </cell>
          <cell r="D330">
            <v>3</v>
          </cell>
          <cell r="E330" t="str">
            <v>08</v>
          </cell>
          <cell r="F330">
            <v>40</v>
          </cell>
          <cell r="G330" t="str">
            <v>Combustibles,  Lubricantes  y  Aditivos  en  General  para  Maquinarias,  Plantas  Eléctricas,
Equipos y otros; incluye consumo de gas</v>
          </cell>
        </row>
        <row r="331">
          <cell r="B331">
            <v>530841</v>
          </cell>
          <cell r="C331">
            <v>5</v>
          </cell>
          <cell r="D331">
            <v>3</v>
          </cell>
          <cell r="E331" t="str">
            <v>08</v>
          </cell>
          <cell r="F331">
            <v>41</v>
          </cell>
          <cell r="G331" t="str">
            <v>Repuestos y Accesorios para Vehículos Terrestres</v>
          </cell>
        </row>
        <row r="332">
          <cell r="B332">
            <v>530842</v>
          </cell>
          <cell r="C332">
            <v>5</v>
          </cell>
          <cell r="D332">
            <v>3</v>
          </cell>
          <cell r="E332" t="str">
            <v>08</v>
          </cell>
          <cell r="F332">
            <v>42</v>
          </cell>
          <cell r="G332" t="str">
            <v>Repuestos y Accesorios para Vehículos Marinos</v>
          </cell>
        </row>
        <row r="333">
          <cell r="B333">
            <v>530843</v>
          </cell>
          <cell r="C333">
            <v>5</v>
          </cell>
          <cell r="D333">
            <v>3</v>
          </cell>
          <cell r="E333" t="str">
            <v>08</v>
          </cell>
          <cell r="F333">
            <v>43</v>
          </cell>
          <cell r="G333" t="str">
            <v>Repuestos y Accesorios para Vehículos Aéreos</v>
          </cell>
        </row>
        <row r="334">
          <cell r="B334">
            <v>530844</v>
          </cell>
          <cell r="C334">
            <v>5</v>
          </cell>
          <cell r="D334">
            <v>3</v>
          </cell>
          <cell r="E334" t="str">
            <v>08</v>
          </cell>
          <cell r="F334">
            <v>44</v>
          </cell>
          <cell r="G334" t="str">
            <v>Repuestos y Accesorios para Maquinarias, Plantas Eléctricas, Equipos y Otros</v>
          </cell>
        </row>
        <row r="335">
          <cell r="B335">
            <v>530845</v>
          </cell>
          <cell r="C335">
            <v>5</v>
          </cell>
          <cell r="D335">
            <v>3</v>
          </cell>
          <cell r="E335" t="str">
            <v>08</v>
          </cell>
          <cell r="F335">
            <v>45</v>
          </cell>
          <cell r="G335" t="str">
            <v>Productos Homeopáticos</v>
          </cell>
        </row>
        <row r="336">
          <cell r="B336">
            <v>530846</v>
          </cell>
          <cell r="C336">
            <v>5</v>
          </cell>
          <cell r="D336">
            <v>3</v>
          </cell>
          <cell r="E336" t="str">
            <v>08</v>
          </cell>
          <cell r="F336">
            <v>46</v>
          </cell>
          <cell r="G336" t="str">
            <v>Insumos para Medicina Alternativa</v>
          </cell>
        </row>
        <row r="337">
          <cell r="B337">
            <v>530899</v>
          </cell>
          <cell r="C337">
            <v>5</v>
          </cell>
          <cell r="D337">
            <v>3</v>
          </cell>
          <cell r="E337" t="str">
            <v>08</v>
          </cell>
          <cell r="F337">
            <v>99</v>
          </cell>
          <cell r="G337" t="str">
            <v>Otros de Uso y Consumo Corriente</v>
          </cell>
        </row>
        <row r="338">
          <cell r="B338">
            <v>5309</v>
          </cell>
          <cell r="C338">
            <v>5</v>
          </cell>
          <cell r="D338">
            <v>3</v>
          </cell>
          <cell r="E338" t="str">
            <v>09</v>
          </cell>
          <cell r="F338">
            <v>0</v>
          </cell>
          <cell r="G338" t="str">
            <v>Crédito por Impuesto al Valor Agregado</v>
          </cell>
        </row>
        <row r="339">
          <cell r="B339">
            <v>530901</v>
          </cell>
          <cell r="C339">
            <v>5</v>
          </cell>
          <cell r="D339">
            <v>3</v>
          </cell>
          <cell r="E339" t="str">
            <v>09</v>
          </cell>
          <cell r="F339" t="str">
            <v>01</v>
          </cell>
          <cell r="G339" t="str">
            <v>Crédito Fiscal por Compras</v>
          </cell>
        </row>
        <row r="340">
          <cell r="B340">
            <v>5310</v>
          </cell>
          <cell r="C340">
            <v>5</v>
          </cell>
          <cell r="D340">
            <v>3</v>
          </cell>
          <cell r="E340">
            <v>10</v>
          </cell>
          <cell r="F340">
            <v>0</v>
          </cell>
          <cell r="G340" t="str">
            <v>Pertrechos para la Defensa y Seguridad Pública</v>
          </cell>
        </row>
        <row r="341">
          <cell r="B341">
            <v>531001</v>
          </cell>
          <cell r="C341">
            <v>5</v>
          </cell>
          <cell r="D341">
            <v>3</v>
          </cell>
          <cell r="E341">
            <v>10</v>
          </cell>
          <cell r="F341" t="str">
            <v>01</v>
          </cell>
          <cell r="G341" t="str">
            <v>Logística</v>
          </cell>
        </row>
        <row r="342">
          <cell r="B342">
            <v>531002</v>
          </cell>
          <cell r="C342">
            <v>5</v>
          </cell>
          <cell r="D342">
            <v>3</v>
          </cell>
          <cell r="E342">
            <v>10</v>
          </cell>
          <cell r="F342" t="str">
            <v>02</v>
          </cell>
          <cell r="G342" t="str">
            <v>Suministros para la Defensa y Seguridad Pública</v>
          </cell>
        </row>
        <row r="343">
          <cell r="B343">
            <v>5314</v>
          </cell>
          <cell r="C343">
            <v>5</v>
          </cell>
          <cell r="D343">
            <v>3</v>
          </cell>
          <cell r="E343">
            <v>14</v>
          </cell>
          <cell r="F343">
            <v>0</v>
          </cell>
          <cell r="G343" t="str">
            <v>Bienes Muebles no Depreciables</v>
          </cell>
        </row>
        <row r="344">
          <cell r="B344">
            <v>531403</v>
          </cell>
          <cell r="C344">
            <v>5</v>
          </cell>
          <cell r="D344">
            <v>3</v>
          </cell>
          <cell r="E344">
            <v>14</v>
          </cell>
          <cell r="F344" t="str">
            <v>03</v>
          </cell>
          <cell r="G344" t="str">
            <v>Mobiliario (No Depreciables)</v>
          </cell>
        </row>
        <row r="345">
          <cell r="B345">
            <v>531404</v>
          </cell>
          <cell r="C345">
            <v>5</v>
          </cell>
          <cell r="D345">
            <v>3</v>
          </cell>
          <cell r="E345">
            <v>14</v>
          </cell>
          <cell r="F345" t="str">
            <v>04</v>
          </cell>
          <cell r="G345" t="str">
            <v>Maquinarias y Equipos (No Depreciables)</v>
          </cell>
        </row>
        <row r="346">
          <cell r="B346">
            <v>531406</v>
          </cell>
          <cell r="C346">
            <v>5</v>
          </cell>
          <cell r="D346">
            <v>3</v>
          </cell>
          <cell r="E346">
            <v>14</v>
          </cell>
          <cell r="F346" t="str">
            <v>06</v>
          </cell>
          <cell r="G346" t="str">
            <v>Herramientas (No Depreciables)</v>
          </cell>
        </row>
        <row r="347">
          <cell r="B347">
            <v>531407</v>
          </cell>
          <cell r="C347">
            <v>5</v>
          </cell>
          <cell r="D347">
            <v>3</v>
          </cell>
          <cell r="E347">
            <v>14</v>
          </cell>
          <cell r="F347" t="str">
            <v>07</v>
          </cell>
          <cell r="G347" t="str">
            <v>Equipos, Sistemas y Paquetes Informáticos</v>
          </cell>
        </row>
        <row r="348">
          <cell r="B348">
            <v>531408</v>
          </cell>
          <cell r="C348">
            <v>5</v>
          </cell>
          <cell r="D348">
            <v>3</v>
          </cell>
          <cell r="E348">
            <v>14</v>
          </cell>
          <cell r="F348" t="str">
            <v>08</v>
          </cell>
          <cell r="G348" t="str">
            <v>Bienes Artísticos, Culturales, Bienes Deportivos y Símbolos Patrios</v>
          </cell>
        </row>
        <row r="349">
          <cell r="B349">
            <v>531409</v>
          </cell>
          <cell r="C349">
            <v>5</v>
          </cell>
          <cell r="D349">
            <v>3</v>
          </cell>
          <cell r="E349">
            <v>14</v>
          </cell>
          <cell r="F349" t="str">
            <v>09</v>
          </cell>
          <cell r="G349" t="str">
            <v>Libros y Colecciones</v>
          </cell>
        </row>
        <row r="350">
          <cell r="B350">
            <v>531411</v>
          </cell>
          <cell r="C350">
            <v>5</v>
          </cell>
          <cell r="D350">
            <v>3</v>
          </cell>
          <cell r="E350">
            <v>14</v>
          </cell>
          <cell r="F350">
            <v>11</v>
          </cell>
          <cell r="G350" t="str">
            <v>Partes y Repuestos</v>
          </cell>
        </row>
        <row r="351">
          <cell r="B351">
            <v>5315</v>
          </cell>
          <cell r="C351">
            <v>5</v>
          </cell>
          <cell r="D351">
            <v>3</v>
          </cell>
          <cell r="E351">
            <v>15</v>
          </cell>
          <cell r="F351">
            <v>0</v>
          </cell>
          <cell r="G351" t="str">
            <v>Bienes Biológicos no Depreciables</v>
          </cell>
        </row>
        <row r="352">
          <cell r="B352">
            <v>531512</v>
          </cell>
          <cell r="C352">
            <v>5</v>
          </cell>
          <cell r="D352">
            <v>3</v>
          </cell>
          <cell r="E352">
            <v>15</v>
          </cell>
          <cell r="F352">
            <v>12</v>
          </cell>
          <cell r="G352" t="str">
            <v>Semovientes</v>
          </cell>
        </row>
        <row r="353">
          <cell r="B353">
            <v>531514</v>
          </cell>
          <cell r="C353">
            <v>5</v>
          </cell>
          <cell r="D353">
            <v>3</v>
          </cell>
          <cell r="E353">
            <v>15</v>
          </cell>
          <cell r="F353">
            <v>14</v>
          </cell>
          <cell r="G353" t="str">
            <v>Acuáticos</v>
          </cell>
        </row>
        <row r="354">
          <cell r="B354">
            <v>531515</v>
          </cell>
          <cell r="C354">
            <v>5</v>
          </cell>
          <cell r="D354">
            <v>3</v>
          </cell>
          <cell r="E354">
            <v>15</v>
          </cell>
          <cell r="F354">
            <v>15</v>
          </cell>
          <cell r="G354" t="str">
            <v>Plantas</v>
          </cell>
        </row>
        <row r="355">
          <cell r="B355">
            <v>5316</v>
          </cell>
          <cell r="C355">
            <v>5</v>
          </cell>
          <cell r="D355">
            <v>3</v>
          </cell>
          <cell r="E355">
            <v>16</v>
          </cell>
          <cell r="F355">
            <v>0</v>
          </cell>
          <cell r="G355" t="str">
            <v>Fondos de Reposición</v>
          </cell>
        </row>
        <row r="356">
          <cell r="B356">
            <v>531601</v>
          </cell>
          <cell r="C356">
            <v>5</v>
          </cell>
          <cell r="D356">
            <v>3</v>
          </cell>
          <cell r="E356">
            <v>16</v>
          </cell>
          <cell r="F356" t="str">
            <v>01</v>
          </cell>
          <cell r="G356" t="str">
            <v>Fondos de Reposición Cajas Chicas Institucionales</v>
          </cell>
        </row>
        <row r="357">
          <cell r="B357">
            <v>531602</v>
          </cell>
          <cell r="C357">
            <v>5</v>
          </cell>
          <cell r="D357">
            <v>3</v>
          </cell>
          <cell r="E357">
            <v>16</v>
          </cell>
          <cell r="F357" t="str">
            <v>02</v>
          </cell>
          <cell r="G357" t="str">
            <v>Fondos Rotativos Institucionales</v>
          </cell>
        </row>
        <row r="358">
          <cell r="B358">
            <v>5399</v>
          </cell>
          <cell r="C358">
            <v>5</v>
          </cell>
          <cell r="D358">
            <v>3</v>
          </cell>
          <cell r="E358">
            <v>99</v>
          </cell>
          <cell r="F358">
            <v>0</v>
          </cell>
          <cell r="G358" t="str">
            <v>Asignaciones a Distribuir</v>
          </cell>
        </row>
        <row r="359">
          <cell r="B359">
            <v>539901</v>
          </cell>
          <cell r="C359">
            <v>5</v>
          </cell>
          <cell r="D359">
            <v>3</v>
          </cell>
          <cell r="E359">
            <v>99</v>
          </cell>
          <cell r="F359" t="str">
            <v>01</v>
          </cell>
          <cell r="G359" t="str">
            <v>Asignación a Distribuir para Bienes y Servicios de Consumo</v>
          </cell>
        </row>
        <row r="360">
          <cell r="B360">
            <v>56</v>
          </cell>
          <cell r="C360">
            <v>5</v>
          </cell>
          <cell r="D360">
            <v>6</v>
          </cell>
          <cell r="E360">
            <v>0</v>
          </cell>
          <cell r="F360">
            <v>0</v>
          </cell>
          <cell r="G360" t="str">
            <v>GASTOS FINANCIEROS</v>
          </cell>
        </row>
        <row r="361">
          <cell r="B361">
            <v>5601</v>
          </cell>
          <cell r="C361">
            <v>5</v>
          </cell>
          <cell r="D361">
            <v>6</v>
          </cell>
          <cell r="E361" t="str">
            <v>01</v>
          </cell>
          <cell r="F361">
            <v>0</v>
          </cell>
          <cell r="G361" t="str">
            <v>Títulos - Valores en Circulación</v>
          </cell>
        </row>
        <row r="362">
          <cell r="B362">
            <v>560101</v>
          </cell>
          <cell r="C362">
            <v>5</v>
          </cell>
          <cell r="D362">
            <v>6</v>
          </cell>
          <cell r="E362" t="str">
            <v>01</v>
          </cell>
          <cell r="F362" t="str">
            <v>01</v>
          </cell>
          <cell r="G362" t="str">
            <v>Intereses en Certificados del Tesoro</v>
          </cell>
        </row>
        <row r="363">
          <cell r="B363">
            <v>560102</v>
          </cell>
          <cell r="C363">
            <v>5</v>
          </cell>
          <cell r="D363">
            <v>6</v>
          </cell>
          <cell r="E363" t="str">
            <v>01</v>
          </cell>
          <cell r="F363" t="str">
            <v>02</v>
          </cell>
          <cell r="G363" t="str">
            <v>Intereses por Bonos del Estado colocados en el Mercado Nacional</v>
          </cell>
        </row>
        <row r="364">
          <cell r="B364">
            <v>560103</v>
          </cell>
          <cell r="C364">
            <v>5</v>
          </cell>
          <cell r="D364">
            <v>6</v>
          </cell>
          <cell r="E364" t="str">
            <v>01</v>
          </cell>
          <cell r="F364" t="str">
            <v>03</v>
          </cell>
          <cell r="G364" t="str">
            <v>Intereses por Bonos del Estado colocados en el Mercado Internacional</v>
          </cell>
        </row>
        <row r="365">
          <cell r="B365">
            <v>560106</v>
          </cell>
          <cell r="C365">
            <v>5</v>
          </cell>
          <cell r="D365">
            <v>6</v>
          </cell>
          <cell r="E365" t="str">
            <v>01</v>
          </cell>
          <cell r="F365" t="str">
            <v>06</v>
          </cell>
          <cell r="G365" t="str">
            <v>Descuentos, Comisiones y Otros Cargos en Títulos - Valores</v>
          </cell>
        </row>
        <row r="366">
          <cell r="B366">
            <v>560199</v>
          </cell>
          <cell r="C366">
            <v>5</v>
          </cell>
          <cell r="D366">
            <v>6</v>
          </cell>
          <cell r="E366" t="str">
            <v>01</v>
          </cell>
          <cell r="F366">
            <v>99</v>
          </cell>
          <cell r="G366" t="str">
            <v>Intereses Otros Títulos - Valores</v>
          </cell>
        </row>
        <row r="367">
          <cell r="B367">
            <v>5602</v>
          </cell>
          <cell r="C367">
            <v>5</v>
          </cell>
          <cell r="D367">
            <v>6</v>
          </cell>
          <cell r="E367" t="str">
            <v>02</v>
          </cell>
          <cell r="F367">
            <v>0</v>
          </cell>
          <cell r="G367" t="str">
            <v>Intereses y Otros Cargos de la Deuda Pública Interna</v>
          </cell>
        </row>
        <row r="368">
          <cell r="B368">
            <v>560201</v>
          </cell>
          <cell r="C368">
            <v>5</v>
          </cell>
          <cell r="D368">
            <v>6</v>
          </cell>
          <cell r="E368" t="str">
            <v>02</v>
          </cell>
          <cell r="F368" t="str">
            <v>01</v>
          </cell>
          <cell r="G368" t="str">
            <v>Sector Público Financiero</v>
          </cell>
        </row>
        <row r="369">
          <cell r="B369">
            <v>560202</v>
          </cell>
          <cell r="C369">
            <v>5</v>
          </cell>
          <cell r="D369">
            <v>6</v>
          </cell>
          <cell r="E369" t="str">
            <v>02</v>
          </cell>
          <cell r="F369" t="str">
            <v>02</v>
          </cell>
          <cell r="G369" t="str">
            <v>Sector Público No Financiero</v>
          </cell>
        </row>
        <row r="370">
          <cell r="B370">
            <v>560203</v>
          </cell>
          <cell r="C370">
            <v>5</v>
          </cell>
          <cell r="D370">
            <v>6</v>
          </cell>
          <cell r="E370" t="str">
            <v>02</v>
          </cell>
          <cell r="F370" t="str">
            <v>03</v>
          </cell>
          <cell r="G370" t="str">
            <v>Sector Privado Financiero</v>
          </cell>
        </row>
        <row r="371">
          <cell r="B371">
            <v>560204</v>
          </cell>
          <cell r="C371">
            <v>5</v>
          </cell>
          <cell r="D371">
            <v>6</v>
          </cell>
          <cell r="E371" t="str">
            <v>02</v>
          </cell>
          <cell r="F371" t="str">
            <v>04</v>
          </cell>
          <cell r="G371" t="str">
            <v>Sector Privado No Financiero</v>
          </cell>
        </row>
        <row r="372">
          <cell r="B372">
            <v>560205</v>
          </cell>
          <cell r="C372">
            <v>5</v>
          </cell>
          <cell r="D372">
            <v>6</v>
          </cell>
          <cell r="E372" t="str">
            <v>02</v>
          </cell>
          <cell r="F372" t="str">
            <v>05</v>
          </cell>
          <cell r="G372" t="str">
            <v>Seguridad Social</v>
          </cell>
        </row>
        <row r="373">
          <cell r="B373">
            <v>560206</v>
          </cell>
          <cell r="C373">
            <v>5</v>
          </cell>
          <cell r="D373">
            <v>6</v>
          </cell>
          <cell r="E373" t="str">
            <v>02</v>
          </cell>
          <cell r="F373" t="str">
            <v>06</v>
          </cell>
          <cell r="G373" t="str">
            <v>Comisiones y Otros Cargos</v>
          </cell>
        </row>
        <row r="374">
          <cell r="B374">
            <v>5603</v>
          </cell>
          <cell r="C374">
            <v>5</v>
          </cell>
          <cell r="D374">
            <v>6</v>
          </cell>
          <cell r="E374" t="str">
            <v>03</v>
          </cell>
          <cell r="F374">
            <v>0</v>
          </cell>
          <cell r="G374" t="str">
            <v>Intereses y Otros Cargos de la Deuda Pública Externa</v>
          </cell>
        </row>
        <row r="375">
          <cell r="B375">
            <v>560301</v>
          </cell>
          <cell r="C375">
            <v>5</v>
          </cell>
          <cell r="D375">
            <v>6</v>
          </cell>
          <cell r="E375" t="str">
            <v>03</v>
          </cell>
          <cell r="F375" t="str">
            <v>01</v>
          </cell>
          <cell r="G375" t="str">
            <v>A Organismos Multilaterales</v>
          </cell>
        </row>
        <row r="376">
          <cell r="B376">
            <v>560302</v>
          </cell>
          <cell r="C376">
            <v>5</v>
          </cell>
          <cell r="D376">
            <v>6</v>
          </cell>
          <cell r="E376" t="str">
            <v>03</v>
          </cell>
          <cell r="F376" t="str">
            <v>02</v>
          </cell>
          <cell r="G376" t="str">
            <v>A Gobiernos y Organismos Gubernamentales</v>
          </cell>
        </row>
        <row r="377">
          <cell r="B377">
            <v>560303</v>
          </cell>
          <cell r="C377">
            <v>5</v>
          </cell>
          <cell r="D377">
            <v>6</v>
          </cell>
          <cell r="E377" t="str">
            <v>03</v>
          </cell>
          <cell r="F377" t="str">
            <v>03</v>
          </cell>
          <cell r="G377" t="str">
            <v>Al Sector Privado Financiero</v>
          </cell>
        </row>
        <row r="378">
          <cell r="B378">
            <v>560304</v>
          </cell>
          <cell r="C378">
            <v>5</v>
          </cell>
          <cell r="D378">
            <v>6</v>
          </cell>
          <cell r="E378" t="str">
            <v>03</v>
          </cell>
          <cell r="F378" t="str">
            <v>04</v>
          </cell>
          <cell r="G378" t="str">
            <v>Al Sector Privado No Financiero</v>
          </cell>
        </row>
        <row r="379">
          <cell r="B379">
            <v>560306</v>
          </cell>
          <cell r="C379">
            <v>5</v>
          </cell>
          <cell r="D379">
            <v>6</v>
          </cell>
          <cell r="E379" t="str">
            <v>03</v>
          </cell>
          <cell r="F379" t="str">
            <v>06</v>
          </cell>
          <cell r="G379" t="str">
            <v>Comisiones y Otros Cargos</v>
          </cell>
        </row>
        <row r="380">
          <cell r="B380">
            <v>5604</v>
          </cell>
          <cell r="C380">
            <v>5</v>
          </cell>
          <cell r="D380">
            <v>6</v>
          </cell>
          <cell r="E380" t="str">
            <v>04</v>
          </cell>
          <cell r="F380">
            <v>0</v>
          </cell>
          <cell r="G380" t="str">
            <v>Costos Financieros por la Venta Anticipada de Petróleo y por Convenios con Entidades del
Sector Público no Financiero</v>
          </cell>
        </row>
        <row r="381">
          <cell r="B381">
            <v>560401</v>
          </cell>
          <cell r="C381">
            <v>5</v>
          </cell>
          <cell r="D381">
            <v>6</v>
          </cell>
          <cell r="E381" t="str">
            <v>04</v>
          </cell>
          <cell r="F381" t="str">
            <v>01</v>
          </cell>
          <cell r="G381" t="str">
            <v>Costos Financieros por Venta Anticipada de Petróleo</v>
          </cell>
        </row>
        <row r="382">
          <cell r="B382">
            <v>560402</v>
          </cell>
          <cell r="C382">
            <v>5</v>
          </cell>
          <cell r="D382">
            <v>6</v>
          </cell>
          <cell r="E382" t="str">
            <v>04</v>
          </cell>
          <cell r="F382" t="str">
            <v>02</v>
          </cell>
          <cell r="G382" t="str">
            <v>Costos Financieros por Convenios de Cooperación Interinstitucional</v>
          </cell>
        </row>
        <row r="383">
          <cell r="B383">
            <v>5699</v>
          </cell>
          <cell r="C383">
            <v>5</v>
          </cell>
          <cell r="D383">
            <v>6</v>
          </cell>
          <cell r="E383">
            <v>99</v>
          </cell>
          <cell r="F383">
            <v>0</v>
          </cell>
          <cell r="G383" t="str">
            <v>Asignaciones a Distribuir</v>
          </cell>
        </row>
        <row r="384">
          <cell r="B384">
            <v>569901</v>
          </cell>
          <cell r="C384">
            <v>5</v>
          </cell>
          <cell r="D384">
            <v>6</v>
          </cell>
          <cell r="E384">
            <v>99</v>
          </cell>
          <cell r="F384" t="str">
            <v>01</v>
          </cell>
          <cell r="G384" t="str">
            <v>Asignación a Distribuir para Gastos Financieros</v>
          </cell>
        </row>
        <row r="385">
          <cell r="B385">
            <v>57</v>
          </cell>
          <cell r="C385">
            <v>5</v>
          </cell>
          <cell r="D385">
            <v>7</v>
          </cell>
          <cell r="E385">
            <v>0</v>
          </cell>
          <cell r="F385">
            <v>0</v>
          </cell>
          <cell r="G385" t="str">
            <v>OTROS GASTOS CORRIENTES</v>
          </cell>
        </row>
        <row r="386">
          <cell r="B386">
            <v>5701</v>
          </cell>
          <cell r="C386">
            <v>5</v>
          </cell>
          <cell r="D386">
            <v>7</v>
          </cell>
          <cell r="E386" t="str">
            <v>01</v>
          </cell>
          <cell r="F386">
            <v>0</v>
          </cell>
          <cell r="G386" t="str">
            <v>Impuestos, Tasas y Contribuciones</v>
          </cell>
        </row>
        <row r="387">
          <cell r="B387">
            <v>570101</v>
          </cell>
          <cell r="C387">
            <v>5</v>
          </cell>
          <cell r="D387">
            <v>7</v>
          </cell>
          <cell r="E387" t="str">
            <v>01</v>
          </cell>
          <cell r="F387" t="str">
            <v>01</v>
          </cell>
          <cell r="G387" t="str">
            <v>Impuesto al Valor Agregado</v>
          </cell>
        </row>
        <row r="388">
          <cell r="B388">
            <v>570102</v>
          </cell>
          <cell r="C388">
            <v>5</v>
          </cell>
          <cell r="D388">
            <v>7</v>
          </cell>
          <cell r="E388" t="str">
            <v>01</v>
          </cell>
          <cell r="F388" t="str">
            <v>02</v>
          </cell>
          <cell r="G388" t="str">
            <v>Tasas Generales, Impuestos, Contribuciones, Permisos, Licencias y Patentes.</v>
          </cell>
        </row>
        <row r="389">
          <cell r="B389">
            <v>570103</v>
          </cell>
          <cell r="C389">
            <v>5</v>
          </cell>
          <cell r="D389">
            <v>7</v>
          </cell>
          <cell r="E389" t="str">
            <v>01</v>
          </cell>
          <cell r="F389" t="str">
            <v>03</v>
          </cell>
          <cell r="G389" t="str">
            <v>Tasas Portuarias y Aeroportuarias</v>
          </cell>
        </row>
        <row r="390">
          <cell r="B390">
            <v>570104</v>
          </cell>
          <cell r="C390">
            <v>5</v>
          </cell>
          <cell r="D390">
            <v>7</v>
          </cell>
          <cell r="E390" t="str">
            <v>01</v>
          </cell>
          <cell r="F390" t="str">
            <v>04</v>
          </cell>
          <cell r="G390" t="str">
            <v>Contribuciones Especiales y de Mejora</v>
          </cell>
        </row>
        <row r="391">
          <cell r="B391">
            <v>570199</v>
          </cell>
          <cell r="C391">
            <v>5</v>
          </cell>
          <cell r="D391">
            <v>7</v>
          </cell>
          <cell r="E391" t="str">
            <v>01</v>
          </cell>
          <cell r="F391">
            <v>99</v>
          </cell>
          <cell r="G391" t="str">
            <v>Otros Impuestos,Tasas y Contribuciones</v>
          </cell>
        </row>
        <row r="392">
          <cell r="B392">
            <v>5702</v>
          </cell>
          <cell r="C392">
            <v>5</v>
          </cell>
          <cell r="D392">
            <v>7</v>
          </cell>
          <cell r="E392" t="str">
            <v>02</v>
          </cell>
          <cell r="F392">
            <v>0</v>
          </cell>
          <cell r="G392" t="str">
            <v>Seguros, Costos Financieros y Otros Gastos</v>
          </cell>
        </row>
        <row r="393">
          <cell r="B393">
            <v>570201</v>
          </cell>
          <cell r="C393">
            <v>5</v>
          </cell>
          <cell r="D393">
            <v>7</v>
          </cell>
          <cell r="E393" t="str">
            <v>02</v>
          </cell>
          <cell r="F393" t="str">
            <v>01</v>
          </cell>
          <cell r="G393" t="str">
            <v>Seguros</v>
          </cell>
        </row>
        <row r="394">
          <cell r="B394">
            <v>570202</v>
          </cell>
          <cell r="C394">
            <v>5</v>
          </cell>
          <cell r="D394">
            <v>7</v>
          </cell>
          <cell r="E394" t="str">
            <v>02</v>
          </cell>
          <cell r="F394" t="str">
            <v>02</v>
          </cell>
          <cell r="G394" t="str">
            <v>Seguros de Desgravamen y de Saldos</v>
          </cell>
        </row>
        <row r="395">
          <cell r="B395">
            <v>570203</v>
          </cell>
          <cell r="C395">
            <v>5</v>
          </cell>
          <cell r="D395">
            <v>7</v>
          </cell>
          <cell r="E395" t="str">
            <v>02</v>
          </cell>
          <cell r="F395" t="str">
            <v>03</v>
          </cell>
          <cell r="G395" t="str">
            <v>Comisiones Bancarias</v>
          </cell>
        </row>
        <row r="396">
          <cell r="B396">
            <v>570204</v>
          </cell>
          <cell r="C396">
            <v>5</v>
          </cell>
          <cell r="D396">
            <v>7</v>
          </cell>
          <cell r="E396" t="str">
            <v>02</v>
          </cell>
          <cell r="F396" t="str">
            <v>04</v>
          </cell>
          <cell r="G396" t="str">
            <v>Reajustes de Inversiones</v>
          </cell>
        </row>
        <row r="397">
          <cell r="B397">
            <v>570205</v>
          </cell>
          <cell r="C397">
            <v>5</v>
          </cell>
          <cell r="D397">
            <v>7</v>
          </cell>
          <cell r="E397" t="str">
            <v>02</v>
          </cell>
          <cell r="F397" t="str">
            <v>05</v>
          </cell>
          <cell r="G397" t="str">
            <v>Diferencial Cambiario</v>
          </cell>
        </row>
        <row r="398">
          <cell r="B398">
            <v>570206</v>
          </cell>
          <cell r="C398">
            <v>5</v>
          </cell>
          <cell r="D398">
            <v>7</v>
          </cell>
          <cell r="E398" t="str">
            <v>02</v>
          </cell>
          <cell r="F398" t="str">
            <v>06</v>
          </cell>
          <cell r="G398" t="str">
            <v>Costas    Judiciales,    Trámites    Notariales,    Legalización    de    Documentos    y   Arreglos
Extrajudiciales</v>
          </cell>
        </row>
        <row r="399">
          <cell r="B399">
            <v>570207</v>
          </cell>
          <cell r="C399">
            <v>5</v>
          </cell>
          <cell r="D399">
            <v>7</v>
          </cell>
          <cell r="E399" t="str">
            <v>02</v>
          </cell>
          <cell r="F399" t="str">
            <v>07</v>
          </cell>
          <cell r="G399" t="str">
            <v>Comisiones y Participaciones por Denuncias</v>
          </cell>
        </row>
        <row r="400">
          <cell r="B400">
            <v>570211</v>
          </cell>
          <cell r="C400">
            <v>5</v>
          </cell>
          <cell r="D400">
            <v>7</v>
          </cell>
          <cell r="E400" t="str">
            <v>02</v>
          </cell>
          <cell r="F400">
            <v>11</v>
          </cell>
          <cell r="G400" t="str">
            <v>Prima de Riesgo de Instituciones Financieras</v>
          </cell>
        </row>
        <row r="401">
          <cell r="B401">
            <v>570213</v>
          </cell>
          <cell r="C401">
            <v>5</v>
          </cell>
          <cell r="D401">
            <v>7</v>
          </cell>
          <cell r="E401" t="str">
            <v>02</v>
          </cell>
          <cell r="F401">
            <v>13</v>
          </cell>
          <cell r="G401" t="str">
            <v>Devolución de Garantías</v>
          </cell>
        </row>
        <row r="402">
          <cell r="B402">
            <v>570214</v>
          </cell>
          <cell r="C402">
            <v>5</v>
          </cell>
          <cell r="D402">
            <v>7</v>
          </cell>
          <cell r="E402" t="str">
            <v>02</v>
          </cell>
          <cell r="F402">
            <v>14</v>
          </cell>
          <cell r="G402" t="str">
            <v>Devolución de Fianzas</v>
          </cell>
        </row>
        <row r="403">
          <cell r="B403">
            <v>570215</v>
          </cell>
          <cell r="C403">
            <v>5</v>
          </cell>
          <cell r="D403">
            <v>7</v>
          </cell>
          <cell r="E403" t="str">
            <v>02</v>
          </cell>
          <cell r="F403">
            <v>15</v>
          </cell>
          <cell r="G403" t="str">
            <v>Indemnizaciones por Sentencias Judiciales</v>
          </cell>
        </row>
        <row r="404">
          <cell r="B404">
            <v>570216</v>
          </cell>
          <cell r="C404">
            <v>5</v>
          </cell>
          <cell r="D404">
            <v>7</v>
          </cell>
          <cell r="E404" t="str">
            <v>02</v>
          </cell>
          <cell r="F404">
            <v>16</v>
          </cell>
          <cell r="G404" t="str">
            <v>Obligaciones con el IESS por Responsabilidad Patronal</v>
          </cell>
        </row>
        <row r="405">
          <cell r="B405">
            <v>570217</v>
          </cell>
          <cell r="C405">
            <v>5</v>
          </cell>
          <cell r="D405">
            <v>7</v>
          </cell>
          <cell r="E405" t="str">
            <v>02</v>
          </cell>
          <cell r="F405">
            <v>17</v>
          </cell>
          <cell r="G405" t="str">
            <v>Obligaciones por Coactivas Interpuestas por el IESS</v>
          </cell>
        </row>
        <row r="406">
          <cell r="B406">
            <v>570218</v>
          </cell>
          <cell r="C406">
            <v>5</v>
          </cell>
          <cell r="D406">
            <v>7</v>
          </cell>
          <cell r="E406" t="str">
            <v>02</v>
          </cell>
          <cell r="F406">
            <v>18</v>
          </cell>
          <cell r="G406" t="str">
            <v>Intereses por Mora Patronal al IESS</v>
          </cell>
        </row>
        <row r="407">
          <cell r="B407">
            <v>570219</v>
          </cell>
          <cell r="C407">
            <v>5</v>
          </cell>
          <cell r="D407">
            <v>7</v>
          </cell>
          <cell r="E407" t="str">
            <v>02</v>
          </cell>
          <cell r="F407">
            <v>19</v>
          </cell>
          <cell r="G407" t="str">
            <v>Devolución de Multas</v>
          </cell>
        </row>
        <row r="408">
          <cell r="B408">
            <v>570299</v>
          </cell>
          <cell r="C408">
            <v>5</v>
          </cell>
          <cell r="D408">
            <v>7</v>
          </cell>
          <cell r="E408" t="str">
            <v>02</v>
          </cell>
          <cell r="F408">
            <v>99</v>
          </cell>
          <cell r="G408" t="str">
            <v>Otros Gastos Financieros</v>
          </cell>
        </row>
        <row r="409">
          <cell r="B409">
            <v>5703</v>
          </cell>
          <cell r="C409">
            <v>5</v>
          </cell>
          <cell r="D409">
            <v>7</v>
          </cell>
          <cell r="E409" t="str">
            <v>03</v>
          </cell>
          <cell r="F409">
            <v>0</v>
          </cell>
          <cell r="G409" t="str">
            <v>Dietas</v>
          </cell>
        </row>
        <row r="410">
          <cell r="B410">
            <v>570301</v>
          </cell>
          <cell r="C410">
            <v>5</v>
          </cell>
          <cell r="D410">
            <v>7</v>
          </cell>
          <cell r="E410" t="str">
            <v>03</v>
          </cell>
          <cell r="F410" t="str">
            <v>01</v>
          </cell>
          <cell r="G410" t="str">
            <v>Dietas</v>
          </cell>
        </row>
        <row r="411">
          <cell r="B411">
            <v>5799</v>
          </cell>
          <cell r="C411">
            <v>5</v>
          </cell>
          <cell r="D411">
            <v>7</v>
          </cell>
          <cell r="E411">
            <v>99</v>
          </cell>
          <cell r="F411">
            <v>0</v>
          </cell>
          <cell r="G411" t="str">
            <v>Asignaciones a Distribuir</v>
          </cell>
        </row>
        <row r="412">
          <cell r="B412">
            <v>579901</v>
          </cell>
          <cell r="C412">
            <v>5</v>
          </cell>
          <cell r="D412">
            <v>7</v>
          </cell>
          <cell r="E412">
            <v>99</v>
          </cell>
          <cell r="F412" t="str">
            <v>01</v>
          </cell>
          <cell r="G412" t="str">
            <v>Asignación a Distribuir para Otros Gastos Corrientes</v>
          </cell>
        </row>
        <row r="413">
          <cell r="B413">
            <v>58</v>
          </cell>
          <cell r="C413">
            <v>5</v>
          </cell>
          <cell r="D413">
            <v>8</v>
          </cell>
          <cell r="E413">
            <v>0</v>
          </cell>
          <cell r="F413">
            <v>0</v>
          </cell>
          <cell r="G413" t="str">
            <v>TRANSFERENCIAS Y DONACIONES CORRIENTES</v>
          </cell>
        </row>
        <row r="414">
          <cell r="B414">
            <v>5801</v>
          </cell>
          <cell r="C414">
            <v>5</v>
          </cell>
          <cell r="D414">
            <v>8</v>
          </cell>
          <cell r="E414" t="str">
            <v>01</v>
          </cell>
          <cell r="F414">
            <v>0</v>
          </cell>
          <cell r="G414" t="str">
            <v>Transferencias Corrientes al Sector Público</v>
          </cell>
        </row>
        <row r="415">
          <cell r="B415">
            <v>580101</v>
          </cell>
          <cell r="C415">
            <v>5</v>
          </cell>
          <cell r="D415">
            <v>8</v>
          </cell>
          <cell r="E415" t="str">
            <v>01</v>
          </cell>
          <cell r="F415" t="str">
            <v>01</v>
          </cell>
          <cell r="G415" t="str">
            <v>A Entidades del Presupuesto General del Estado</v>
          </cell>
        </row>
        <row r="416">
          <cell r="B416">
            <v>580102</v>
          </cell>
          <cell r="C416">
            <v>5</v>
          </cell>
          <cell r="D416">
            <v>8</v>
          </cell>
          <cell r="E416" t="str">
            <v>01</v>
          </cell>
          <cell r="F416" t="str">
            <v>02</v>
          </cell>
          <cell r="G416" t="str">
            <v>A Entidades Descentralizadas y Autónomas</v>
          </cell>
        </row>
        <row r="417">
          <cell r="B417">
            <v>580103</v>
          </cell>
          <cell r="C417">
            <v>5</v>
          </cell>
          <cell r="D417">
            <v>8</v>
          </cell>
          <cell r="E417" t="str">
            <v>01</v>
          </cell>
          <cell r="F417" t="str">
            <v>03</v>
          </cell>
          <cell r="G417" t="str">
            <v>A Empresas Públicas</v>
          </cell>
        </row>
        <row r="418">
          <cell r="B418">
            <v>580104</v>
          </cell>
          <cell r="C418">
            <v>5</v>
          </cell>
          <cell r="D418">
            <v>8</v>
          </cell>
          <cell r="E418" t="str">
            <v>01</v>
          </cell>
          <cell r="F418" t="str">
            <v>04</v>
          </cell>
          <cell r="G418" t="str">
            <v>A Gobiernos Autónomos Descentralizados</v>
          </cell>
        </row>
        <row r="419">
          <cell r="B419">
            <v>580105</v>
          </cell>
          <cell r="C419">
            <v>5</v>
          </cell>
          <cell r="D419">
            <v>8</v>
          </cell>
          <cell r="E419" t="str">
            <v>01</v>
          </cell>
          <cell r="F419" t="str">
            <v>05</v>
          </cell>
          <cell r="G419" t="str">
            <v>A la Seguridad Social</v>
          </cell>
        </row>
        <row r="420">
          <cell r="B420">
            <v>580106</v>
          </cell>
          <cell r="C420">
            <v>5</v>
          </cell>
          <cell r="D420">
            <v>8</v>
          </cell>
          <cell r="E420" t="str">
            <v>01</v>
          </cell>
          <cell r="F420" t="str">
            <v>06</v>
          </cell>
          <cell r="G420" t="str">
            <v>A Entidades Financieras Públicas</v>
          </cell>
        </row>
        <row r="421">
          <cell r="B421">
            <v>580108</v>
          </cell>
          <cell r="C421">
            <v>5</v>
          </cell>
          <cell r="D421">
            <v>8</v>
          </cell>
          <cell r="E421" t="str">
            <v>01</v>
          </cell>
          <cell r="F421" t="str">
            <v>08</v>
          </cell>
          <cell r="G421" t="str">
            <v>A Cuentas o Fondos Especiales</v>
          </cell>
        </row>
        <row r="422">
          <cell r="B422">
            <v>580109</v>
          </cell>
          <cell r="C422">
            <v>5</v>
          </cell>
          <cell r="D422">
            <v>8</v>
          </cell>
          <cell r="E422" t="str">
            <v>01</v>
          </cell>
          <cell r="F422" t="str">
            <v>09</v>
          </cell>
          <cell r="G422" t="str">
            <v>A Fondos de Uso Reservado</v>
          </cell>
        </row>
        <row r="423">
          <cell r="B423">
            <v>580110</v>
          </cell>
          <cell r="C423">
            <v>5</v>
          </cell>
          <cell r="D423">
            <v>8</v>
          </cell>
          <cell r="E423" t="str">
            <v>01</v>
          </cell>
          <cell r="F423">
            <v>10</v>
          </cell>
          <cell r="G423" t="str">
            <v>Al Fondo de Contingencias</v>
          </cell>
        </row>
        <row r="424">
          <cell r="B424">
            <v>580111</v>
          </cell>
          <cell r="C424">
            <v>5</v>
          </cell>
          <cell r="D424">
            <v>8</v>
          </cell>
          <cell r="E424" t="str">
            <v>01</v>
          </cell>
          <cell r="F424">
            <v>11</v>
          </cell>
          <cell r="G424" t="str">
            <v>A Gobiernos Autónomos Descentralizados</v>
          </cell>
        </row>
        <row r="425">
          <cell r="B425">
            <v>580112</v>
          </cell>
          <cell r="C425">
            <v>5</v>
          </cell>
          <cell r="D425">
            <v>8</v>
          </cell>
          <cell r="E425" t="str">
            <v>01</v>
          </cell>
          <cell r="F425">
            <v>12</v>
          </cell>
          <cell r="G425" t="str">
            <v>A la Cuenta de Financiamiento de Derivados Defictarios</v>
          </cell>
        </row>
        <row r="426">
          <cell r="B426">
            <v>5802</v>
          </cell>
          <cell r="C426">
            <v>5</v>
          </cell>
          <cell r="D426">
            <v>8</v>
          </cell>
          <cell r="E426" t="str">
            <v>02</v>
          </cell>
          <cell r="F426">
            <v>0</v>
          </cell>
          <cell r="G426" t="str">
            <v>Donaciones Corrientes al Sector Privado Interno</v>
          </cell>
        </row>
        <row r="427">
          <cell r="B427">
            <v>580203</v>
          </cell>
          <cell r="C427">
            <v>5</v>
          </cell>
          <cell r="D427">
            <v>8</v>
          </cell>
          <cell r="E427" t="str">
            <v>02</v>
          </cell>
          <cell r="F427" t="str">
            <v>03</v>
          </cell>
          <cell r="G427" t="str">
            <v>Al Sector Privado Financiero</v>
          </cell>
        </row>
        <row r="428">
          <cell r="B428">
            <v>580204</v>
          </cell>
          <cell r="C428">
            <v>5</v>
          </cell>
          <cell r="D428">
            <v>8</v>
          </cell>
          <cell r="E428" t="str">
            <v>02</v>
          </cell>
          <cell r="F428" t="str">
            <v>04</v>
          </cell>
          <cell r="G428" t="str">
            <v>Al Sector Privado no Financiero</v>
          </cell>
        </row>
        <row r="429">
          <cell r="B429">
            <v>580205</v>
          </cell>
          <cell r="C429">
            <v>5</v>
          </cell>
          <cell r="D429">
            <v>8</v>
          </cell>
          <cell r="E429" t="str">
            <v>02</v>
          </cell>
          <cell r="F429" t="str">
            <v>05</v>
          </cell>
          <cell r="G429" t="str">
            <v>Indemnizaciones por Afectaciones a los Derechos Humanos</v>
          </cell>
        </row>
        <row r="430">
          <cell r="B430">
            <v>580206</v>
          </cell>
          <cell r="C430">
            <v>5</v>
          </cell>
          <cell r="D430">
            <v>8</v>
          </cell>
          <cell r="E430" t="str">
            <v>02</v>
          </cell>
          <cell r="F430" t="str">
            <v>06</v>
          </cell>
          <cell r="G430" t="str">
            <v>Aporte  a  favor  de  los  Alumnos  Maestros  de  los  Institutos  Pedagógicos  Hispanos  y
Bilingües</v>
          </cell>
        </row>
        <row r="431">
          <cell r="B431">
            <v>580207</v>
          </cell>
          <cell r="C431">
            <v>5</v>
          </cell>
          <cell r="D431">
            <v>8</v>
          </cell>
          <cell r="E431" t="str">
            <v>02</v>
          </cell>
          <cell r="F431" t="str">
            <v>07</v>
          </cell>
          <cell r="G431" t="str">
            <v>Aporte a favor de cada Pasante que acceda a la Formación en Prácticas Laborales</v>
          </cell>
        </row>
        <row r="432">
          <cell r="B432">
            <v>580208</v>
          </cell>
          <cell r="C432">
            <v>5</v>
          </cell>
          <cell r="D432">
            <v>8</v>
          </cell>
          <cell r="E432" t="str">
            <v>02</v>
          </cell>
          <cell r="F432" t="str">
            <v>08</v>
          </cell>
          <cell r="G432" t="str">
            <v>Becas y Ayudas Económicas</v>
          </cell>
        </row>
        <row r="433">
          <cell r="B433">
            <v>580209</v>
          </cell>
          <cell r="C433">
            <v>5</v>
          </cell>
          <cell r="D433">
            <v>8</v>
          </cell>
          <cell r="E433" t="str">
            <v>02</v>
          </cell>
          <cell r="F433" t="str">
            <v>09</v>
          </cell>
          <cell r="G433" t="str">
            <v>A Jubilados Patronales</v>
          </cell>
        </row>
        <row r="434">
          <cell r="B434">
            <v>580210</v>
          </cell>
          <cell r="C434">
            <v>5</v>
          </cell>
          <cell r="D434">
            <v>8</v>
          </cell>
          <cell r="E434" t="str">
            <v>02</v>
          </cell>
          <cell r="F434">
            <v>10</v>
          </cell>
          <cell r="G434" t="str">
            <v>Pensiones a Héroes y Heroínas Nacionales</v>
          </cell>
        </row>
        <row r="435">
          <cell r="B435">
            <v>5803</v>
          </cell>
          <cell r="C435">
            <v>5</v>
          </cell>
          <cell r="D435">
            <v>8</v>
          </cell>
          <cell r="E435" t="str">
            <v>03</v>
          </cell>
          <cell r="F435">
            <v>0</v>
          </cell>
          <cell r="G435" t="str">
            <v>Donaciones Corrientes al Exterior</v>
          </cell>
        </row>
        <row r="436">
          <cell r="B436">
            <v>580301</v>
          </cell>
          <cell r="C436">
            <v>5</v>
          </cell>
          <cell r="D436">
            <v>8</v>
          </cell>
          <cell r="E436" t="str">
            <v>03</v>
          </cell>
          <cell r="F436" t="str">
            <v>01</v>
          </cell>
          <cell r="G436" t="str">
            <v>A Organismos Multilaterales</v>
          </cell>
        </row>
        <row r="437">
          <cell r="B437">
            <v>580302</v>
          </cell>
          <cell r="C437">
            <v>5</v>
          </cell>
          <cell r="D437">
            <v>8</v>
          </cell>
          <cell r="E437" t="str">
            <v>03</v>
          </cell>
          <cell r="F437" t="str">
            <v>02</v>
          </cell>
          <cell r="G437" t="str">
            <v>A Gobiernos y Organismos Gubernamentales</v>
          </cell>
        </row>
        <row r="438">
          <cell r="B438">
            <v>580303</v>
          </cell>
          <cell r="C438">
            <v>5</v>
          </cell>
          <cell r="D438">
            <v>8</v>
          </cell>
          <cell r="E438" t="str">
            <v>03</v>
          </cell>
          <cell r="F438" t="str">
            <v>03</v>
          </cell>
          <cell r="G438" t="str">
            <v>Al Sector Privado Financiero</v>
          </cell>
        </row>
        <row r="439">
          <cell r="B439">
            <v>580304</v>
          </cell>
          <cell r="C439">
            <v>5</v>
          </cell>
          <cell r="D439">
            <v>8</v>
          </cell>
          <cell r="E439" t="str">
            <v>03</v>
          </cell>
          <cell r="F439" t="str">
            <v>04</v>
          </cell>
          <cell r="G439" t="str">
            <v>Al Sector Privado no Financiero</v>
          </cell>
        </row>
        <row r="440">
          <cell r="B440">
            <v>5804</v>
          </cell>
          <cell r="C440">
            <v>5</v>
          </cell>
          <cell r="D440">
            <v>8</v>
          </cell>
          <cell r="E440" t="str">
            <v>04</v>
          </cell>
          <cell r="F440">
            <v>0</v>
          </cell>
          <cell r="G440" t="str">
            <v>Aportes y Participaciones al Sector Público</v>
          </cell>
        </row>
        <row r="441">
          <cell r="B441">
            <v>580401</v>
          </cell>
          <cell r="C441">
            <v>5</v>
          </cell>
          <cell r="D441">
            <v>8</v>
          </cell>
          <cell r="E441" t="str">
            <v>04</v>
          </cell>
          <cell r="F441" t="str">
            <v>01</v>
          </cell>
          <cell r="G441" t="str">
            <v>Por Exportación de Hidrocarburos y Derivados</v>
          </cell>
        </row>
        <row r="442">
          <cell r="B442">
            <v>580402</v>
          </cell>
          <cell r="C442">
            <v>5</v>
          </cell>
          <cell r="D442">
            <v>8</v>
          </cell>
          <cell r="E442" t="str">
            <v>04</v>
          </cell>
          <cell r="F442" t="str">
            <v>02</v>
          </cell>
          <cell r="G442" t="str">
            <v>Por Impuestos y Exportaciones de Crudo para Universidades y Escuelas Politécnicas.</v>
          </cell>
        </row>
        <row r="443">
          <cell r="B443">
            <v>580403</v>
          </cell>
          <cell r="C443">
            <v>5</v>
          </cell>
          <cell r="D443">
            <v>8</v>
          </cell>
          <cell r="E443" t="str">
            <v>04</v>
          </cell>
          <cell r="F443" t="str">
            <v>03</v>
          </cell>
          <cell r="G443" t="str">
            <v>Para Empresas Públicas</v>
          </cell>
        </row>
        <row r="444">
          <cell r="B444">
            <v>580404</v>
          </cell>
          <cell r="C444">
            <v>5</v>
          </cell>
          <cell r="D444">
            <v>8</v>
          </cell>
          <cell r="E444" t="str">
            <v>04</v>
          </cell>
          <cell r="F444" t="str">
            <v>04</v>
          </cell>
          <cell r="G444" t="str">
            <v>Por Planillas de Telecomunicaciones</v>
          </cell>
        </row>
        <row r="445">
          <cell r="B445">
            <v>580405</v>
          </cell>
          <cell r="C445">
            <v>5</v>
          </cell>
          <cell r="D445">
            <v>8</v>
          </cell>
          <cell r="E445" t="str">
            <v>04</v>
          </cell>
          <cell r="F445" t="str">
            <v>05</v>
          </cell>
          <cell r="G445" t="str">
            <v>Para Financiamiento de la Administración de la Seguridad Social</v>
          </cell>
        </row>
        <row r="446">
          <cell r="B446">
            <v>580406</v>
          </cell>
          <cell r="C446">
            <v>5</v>
          </cell>
          <cell r="D446">
            <v>8</v>
          </cell>
          <cell r="E446" t="str">
            <v>04</v>
          </cell>
          <cell r="F446" t="str">
            <v>06</v>
          </cell>
          <cell r="G446" t="str">
            <v>Para el IECE por el 0.5% de las Planillas de Pago al IESS</v>
          </cell>
        </row>
        <row r="447">
          <cell r="B447">
            <v>580407</v>
          </cell>
          <cell r="C447">
            <v>5</v>
          </cell>
          <cell r="D447">
            <v>8</v>
          </cell>
          <cell r="E447" t="str">
            <v>04</v>
          </cell>
          <cell r="F447" t="str">
            <v>07</v>
          </cell>
          <cell r="G447" t="str">
            <v>Por Aplicación de Fondos Ajenos</v>
          </cell>
        </row>
        <row r="448">
          <cell r="B448">
            <v>580408</v>
          </cell>
          <cell r="C448">
            <v>5</v>
          </cell>
          <cell r="D448">
            <v>8</v>
          </cell>
          <cell r="E448" t="str">
            <v>04</v>
          </cell>
          <cell r="F448" t="str">
            <v>08</v>
          </cell>
          <cell r="G448" t="str">
            <v>Por Aplicación de Cuentas y Fondos Especiales</v>
          </cell>
        </row>
        <row r="449">
          <cell r="B449">
            <v>580411</v>
          </cell>
          <cell r="C449">
            <v>5</v>
          </cell>
          <cell r="D449">
            <v>8</v>
          </cell>
          <cell r="E449" t="str">
            <v>04</v>
          </cell>
          <cell r="F449">
            <v>11</v>
          </cell>
          <cell r="G449" t="str">
            <v>Rendimientos de los Sistemas Contables del Banco Central del Ecuador</v>
          </cell>
        </row>
        <row r="450">
          <cell r="B450">
            <v>580414</v>
          </cell>
          <cell r="C450">
            <v>5</v>
          </cell>
          <cell r="D450">
            <v>8</v>
          </cell>
          <cell r="E450" t="str">
            <v>04</v>
          </cell>
          <cell r="F450">
            <v>14</v>
          </cell>
          <cell r="G450" t="str">
            <v>Aportes Sobre Depósitos de Instituciones Financieras</v>
          </cell>
        </row>
        <row r="451">
          <cell r="B451">
            <v>580415</v>
          </cell>
          <cell r="C451">
            <v>5</v>
          </cell>
          <cell r="D451">
            <v>8</v>
          </cell>
          <cell r="E451" t="str">
            <v>04</v>
          </cell>
          <cell r="F451">
            <v>15</v>
          </cell>
          <cell r="G451" t="str">
            <v>Entrega de Depósitos Inmovilizados</v>
          </cell>
        </row>
        <row r="452">
          <cell r="B452">
            <v>580499</v>
          </cell>
          <cell r="C452">
            <v>5</v>
          </cell>
          <cell r="D452">
            <v>8</v>
          </cell>
          <cell r="E452" t="str">
            <v>04</v>
          </cell>
          <cell r="F452">
            <v>99</v>
          </cell>
          <cell r="G452" t="str">
            <v>Otras Participaciones (Aportes y Participaciones al Sector Público)</v>
          </cell>
        </row>
        <row r="453">
          <cell r="B453">
            <v>5805</v>
          </cell>
          <cell r="C453">
            <v>5</v>
          </cell>
          <cell r="D453">
            <v>8</v>
          </cell>
          <cell r="E453" t="str">
            <v>05</v>
          </cell>
          <cell r="F453">
            <v>0</v>
          </cell>
          <cell r="G453" t="str">
            <v>Subsidios</v>
          </cell>
        </row>
        <row r="454">
          <cell r="B454">
            <v>580501</v>
          </cell>
          <cell r="C454">
            <v>5</v>
          </cell>
          <cell r="D454">
            <v>8</v>
          </cell>
          <cell r="E454" t="str">
            <v>05</v>
          </cell>
          <cell r="F454" t="str">
            <v>01</v>
          </cell>
          <cell r="G454" t="str">
            <v>De Precios y Tarifas a Entes Públicos</v>
          </cell>
        </row>
        <row r="455">
          <cell r="B455">
            <v>580502</v>
          </cell>
          <cell r="C455">
            <v>5</v>
          </cell>
          <cell r="D455">
            <v>8</v>
          </cell>
          <cell r="E455" t="str">
            <v>05</v>
          </cell>
          <cell r="F455" t="str">
            <v>02</v>
          </cell>
          <cell r="G455" t="str">
            <v>De Precios y Tarifas a Entes Privados</v>
          </cell>
        </row>
        <row r="456">
          <cell r="B456">
            <v>580503</v>
          </cell>
          <cell r="C456">
            <v>5</v>
          </cell>
          <cell r="D456">
            <v>8</v>
          </cell>
          <cell r="E456" t="str">
            <v>05</v>
          </cell>
          <cell r="F456" t="str">
            <v>03</v>
          </cell>
          <cell r="G456" t="str">
            <v>De Tarifas a Entes Públicos</v>
          </cell>
        </row>
        <row r="457">
          <cell r="B457">
            <v>580504</v>
          </cell>
          <cell r="C457">
            <v>5</v>
          </cell>
          <cell r="D457">
            <v>8</v>
          </cell>
          <cell r="E457" t="str">
            <v>05</v>
          </cell>
          <cell r="F457" t="str">
            <v>04</v>
          </cell>
          <cell r="G457" t="str">
            <v>De Tarifas a Entes Privados</v>
          </cell>
        </row>
        <row r="458">
          <cell r="B458">
            <v>580505</v>
          </cell>
          <cell r="C458">
            <v>5</v>
          </cell>
          <cell r="D458">
            <v>8</v>
          </cell>
          <cell r="E458" t="str">
            <v>05</v>
          </cell>
          <cell r="F458" t="str">
            <v>05</v>
          </cell>
          <cell r="G458" t="str">
            <v>Subsidio a la Vivienda</v>
          </cell>
        </row>
        <row r="459">
          <cell r="B459">
            <v>580506</v>
          </cell>
          <cell r="C459">
            <v>5</v>
          </cell>
          <cell r="D459">
            <v>8</v>
          </cell>
          <cell r="E459" t="str">
            <v>05</v>
          </cell>
          <cell r="F459" t="str">
            <v>06</v>
          </cell>
          <cell r="G459" t="str">
            <v>Bono de Desarrollo Humano</v>
          </cell>
        </row>
        <row r="460">
          <cell r="B460">
            <v>580507</v>
          </cell>
          <cell r="C460">
            <v>5</v>
          </cell>
          <cell r="D460">
            <v>8</v>
          </cell>
          <cell r="E460" t="str">
            <v>05</v>
          </cell>
          <cell r="F460" t="str">
            <v>07</v>
          </cell>
          <cell r="G460" t="str">
            <v>Por Adquisición de Insumos Agroquímicos</v>
          </cell>
        </row>
        <row r="461">
          <cell r="B461">
            <v>580508</v>
          </cell>
          <cell r="C461">
            <v>5</v>
          </cell>
          <cell r="D461">
            <v>8</v>
          </cell>
          <cell r="E461" t="str">
            <v>05</v>
          </cell>
          <cell r="F461" t="str">
            <v>08</v>
          </cell>
          <cell r="G461" t="str">
            <v>Subsidio Consumo Interno de Derivados de Petróleo</v>
          </cell>
        </row>
        <row r="462">
          <cell r="B462">
            <v>580509</v>
          </cell>
          <cell r="C462">
            <v>5</v>
          </cell>
          <cell r="D462">
            <v>8</v>
          </cell>
          <cell r="E462" t="str">
            <v>05</v>
          </cell>
          <cell r="F462" t="str">
            <v>09</v>
          </cell>
          <cell r="G462" t="str">
            <v>Bono Desnutrición Cero</v>
          </cell>
        </row>
        <row r="463">
          <cell r="B463">
            <v>580510</v>
          </cell>
          <cell r="C463">
            <v>5</v>
          </cell>
          <cell r="D463">
            <v>8</v>
          </cell>
          <cell r="E463" t="str">
            <v>05</v>
          </cell>
          <cell r="F463">
            <v>10</v>
          </cell>
          <cell r="G463" t="str">
            <v>Pensión de Adultos Mayores</v>
          </cell>
        </row>
        <row r="464">
          <cell r="B464">
            <v>580511</v>
          </cell>
          <cell r="C464">
            <v>5</v>
          </cell>
          <cell r="D464">
            <v>8</v>
          </cell>
          <cell r="E464" t="str">
            <v>05</v>
          </cell>
          <cell r="F464">
            <v>11</v>
          </cell>
          <cell r="G464" t="str">
            <v>Pensión para Personas con Discapacidad</v>
          </cell>
        </row>
        <row r="465">
          <cell r="B465">
            <v>580512</v>
          </cell>
          <cell r="C465">
            <v>5</v>
          </cell>
          <cell r="D465">
            <v>8</v>
          </cell>
          <cell r="E465" t="str">
            <v>05</v>
          </cell>
          <cell r="F465">
            <v>12</v>
          </cell>
          <cell r="G465" t="str">
            <v>Bono por Discapacidad</v>
          </cell>
        </row>
        <row r="466">
          <cell r="B466">
            <v>580513</v>
          </cell>
          <cell r="C466">
            <v>5</v>
          </cell>
          <cell r="D466">
            <v>8</v>
          </cell>
          <cell r="E466" t="str">
            <v>05</v>
          </cell>
          <cell r="F466">
            <v>13</v>
          </cell>
          <cell r="G466" t="str">
            <v>Bono por Emergencia</v>
          </cell>
        </row>
        <row r="467">
          <cell r="B467">
            <v>580514</v>
          </cell>
          <cell r="C467">
            <v>5</v>
          </cell>
          <cell r="D467">
            <v>8</v>
          </cell>
          <cell r="E467" t="str">
            <v>05</v>
          </cell>
          <cell r="F467">
            <v>14</v>
          </cell>
          <cell r="G467" t="str">
            <v>Bono Joaquín Gallegos Lara</v>
          </cell>
        </row>
        <row r="468">
          <cell r="B468">
            <v>580515</v>
          </cell>
          <cell r="C468">
            <v>5</v>
          </cell>
          <cell r="D468">
            <v>8</v>
          </cell>
          <cell r="E468" t="str">
            <v>05</v>
          </cell>
          <cell r="F468">
            <v>15</v>
          </cell>
          <cell r="G468" t="str">
            <v>Bono de Adherencia a la Tuberculosis</v>
          </cell>
        </row>
        <row r="469">
          <cell r="B469">
            <v>580599</v>
          </cell>
          <cell r="C469">
            <v>5</v>
          </cell>
          <cell r="D469">
            <v>8</v>
          </cell>
          <cell r="E469" t="str">
            <v>05</v>
          </cell>
          <cell r="F469">
            <v>99</v>
          </cell>
          <cell r="G469" t="str">
            <v>Otros Subsidios</v>
          </cell>
        </row>
        <row r="470">
          <cell r="B470">
            <v>5806</v>
          </cell>
          <cell r="C470">
            <v>5</v>
          </cell>
          <cell r="D470">
            <v>8</v>
          </cell>
          <cell r="E470" t="str">
            <v>06</v>
          </cell>
          <cell r="F470">
            <v>0</v>
          </cell>
          <cell r="G470" t="str">
            <v>Aportes   y   Participaciones   Corrientes   a   Gobiernos   Autónomos   Descentralizados   y
Regímenes Especiales</v>
          </cell>
        </row>
        <row r="471">
          <cell r="B471">
            <v>580601</v>
          </cell>
          <cell r="C471">
            <v>5</v>
          </cell>
          <cell r="D471">
            <v>8</v>
          </cell>
          <cell r="E471" t="str">
            <v>06</v>
          </cell>
          <cell r="F471" t="str">
            <v>01</v>
          </cell>
          <cell r="G471" t="str">
            <v>Compensaciones a Municipios por Leyes y Decretos</v>
          </cell>
        </row>
        <row r="472">
          <cell r="B472">
            <v>580602</v>
          </cell>
          <cell r="C472">
            <v>5</v>
          </cell>
          <cell r="D472">
            <v>8</v>
          </cell>
          <cell r="E472" t="str">
            <v>06</v>
          </cell>
          <cell r="F472" t="str">
            <v>02</v>
          </cell>
          <cell r="G472" t="str">
            <v>Compensaciones a Consejos Provinciales por Leyes y Decretos</v>
          </cell>
        </row>
        <row r="473">
          <cell r="B473">
            <v>580604</v>
          </cell>
          <cell r="C473">
            <v>5</v>
          </cell>
          <cell r="D473">
            <v>8</v>
          </cell>
          <cell r="E473" t="str">
            <v>06</v>
          </cell>
          <cell r="F473" t="str">
            <v>04</v>
          </cell>
          <cell r="G473" t="str">
            <v>A Municipios que no son Capitales de Provincia, por Aporte del FODESEC</v>
          </cell>
        </row>
        <row r="474">
          <cell r="B474">
            <v>580605</v>
          </cell>
          <cell r="C474">
            <v>5</v>
          </cell>
          <cell r="D474">
            <v>8</v>
          </cell>
          <cell r="E474" t="str">
            <v>06</v>
          </cell>
          <cell r="F474" t="str">
            <v>05</v>
          </cell>
          <cell r="G474" t="str">
            <v>A Consejos Provinciales por Aporte del FODESEC</v>
          </cell>
        </row>
        <row r="475">
          <cell r="B475">
            <v>580606</v>
          </cell>
          <cell r="C475">
            <v>5</v>
          </cell>
          <cell r="D475">
            <v>8</v>
          </cell>
          <cell r="E475" t="str">
            <v>06</v>
          </cell>
          <cell r="F475" t="str">
            <v>06</v>
          </cell>
          <cell r="G475" t="str">
            <v>Al INGALA por Aporte del FODESEC</v>
          </cell>
        </row>
        <row r="476">
          <cell r="B476">
            <v>580607</v>
          </cell>
          <cell r="C476">
            <v>5</v>
          </cell>
          <cell r="D476">
            <v>8</v>
          </cell>
          <cell r="E476" t="str">
            <v>06</v>
          </cell>
          <cell r="F476" t="str">
            <v>07</v>
          </cell>
          <cell r="G476" t="str">
            <v>Al CONCOPE por Aporte del FODESEC</v>
          </cell>
        </row>
        <row r="477">
          <cell r="B477">
            <v>580608</v>
          </cell>
          <cell r="C477">
            <v>5</v>
          </cell>
          <cell r="D477">
            <v>8</v>
          </cell>
          <cell r="E477" t="str">
            <v>06</v>
          </cell>
          <cell r="F477" t="str">
            <v>08</v>
          </cell>
          <cell r="G477" t="str">
            <v>A Juntas Parroquiales Rurales</v>
          </cell>
        </row>
        <row r="478">
          <cell r="B478">
            <v>580610</v>
          </cell>
          <cell r="C478">
            <v>5</v>
          </cell>
          <cell r="D478">
            <v>8</v>
          </cell>
          <cell r="E478" t="str">
            <v>06</v>
          </cell>
          <cell r="F478">
            <v>10</v>
          </cell>
          <cell r="G478" t="str">
            <v>Al CONCOPE por Aporte del FONDEPRO</v>
          </cell>
        </row>
        <row r="479">
          <cell r="B479">
            <v>580616</v>
          </cell>
          <cell r="C479">
            <v>5</v>
          </cell>
          <cell r="D479">
            <v>8</v>
          </cell>
          <cell r="E479" t="str">
            <v>06</v>
          </cell>
          <cell r="F479">
            <v>16</v>
          </cell>
          <cell r="G479" t="str">
            <v>A Municipios por Aporte del Fondo de Descentralización</v>
          </cell>
        </row>
        <row r="480">
          <cell r="B480">
            <v>580617</v>
          </cell>
          <cell r="C480">
            <v>5</v>
          </cell>
          <cell r="D480">
            <v>8</v>
          </cell>
          <cell r="E480" t="str">
            <v>06</v>
          </cell>
          <cell r="F480">
            <v>17</v>
          </cell>
          <cell r="G480" t="str">
            <v>A Consejos Provinciales del Fondo de Descentralización</v>
          </cell>
        </row>
        <row r="481">
          <cell r="B481">
            <v>580628</v>
          </cell>
          <cell r="C481">
            <v>5</v>
          </cell>
          <cell r="D481">
            <v>8</v>
          </cell>
          <cell r="E481" t="str">
            <v>06</v>
          </cell>
          <cell r="F481">
            <v>28</v>
          </cell>
          <cell r="G481" t="str">
            <v>A Municipios Capitales de Provincia por Aporte del FODESEC</v>
          </cell>
        </row>
        <row r="482">
          <cell r="B482">
            <v>580630</v>
          </cell>
          <cell r="C482">
            <v>5</v>
          </cell>
          <cell r="D482">
            <v>8</v>
          </cell>
          <cell r="E482" t="str">
            <v>06</v>
          </cell>
          <cell r="F482">
            <v>30</v>
          </cell>
          <cell r="G482" t="str">
            <v>A Gobiernos Autónomos Descentralizados Distritales y Cantonales por Emergencias</v>
          </cell>
        </row>
        <row r="483">
          <cell r="B483">
            <v>580631</v>
          </cell>
          <cell r="C483">
            <v>5</v>
          </cell>
          <cell r="D483">
            <v>8</v>
          </cell>
          <cell r="E483" t="str">
            <v>06</v>
          </cell>
          <cell r="F483">
            <v>31</v>
          </cell>
          <cell r="G483" t="str">
            <v>A Gobiernos Autónomos Descentralizados Provinciales y Régimen Especial de Galápagos
por Emergencias</v>
          </cell>
        </row>
        <row r="484">
          <cell r="B484">
            <v>580632</v>
          </cell>
          <cell r="C484">
            <v>5</v>
          </cell>
          <cell r="D484">
            <v>8</v>
          </cell>
          <cell r="E484" t="str">
            <v>06</v>
          </cell>
          <cell r="F484">
            <v>32</v>
          </cell>
          <cell r="G484" t="str">
            <v>A Gobiernos Autónomos Descentralizados Parroquiales Rurales por Emergencias</v>
          </cell>
        </row>
        <row r="485">
          <cell r="B485">
            <v>580633</v>
          </cell>
          <cell r="C485">
            <v>5</v>
          </cell>
          <cell r="D485">
            <v>8</v>
          </cell>
          <cell r="E485" t="str">
            <v>06</v>
          </cell>
          <cell r="F485">
            <v>33</v>
          </cell>
          <cell r="G485" t="str">
            <v>A Gobiernos Autónomos Descentralizados Regionales por Emergencias</v>
          </cell>
        </row>
        <row r="486">
          <cell r="B486">
            <v>580634</v>
          </cell>
          <cell r="C486">
            <v>5</v>
          </cell>
          <cell r="D486">
            <v>8</v>
          </cell>
          <cell r="E486" t="str">
            <v>06</v>
          </cell>
          <cell r="F486">
            <v>34</v>
          </cell>
          <cell r="G486" t="str">
            <v>A Gobiernos Autónomos Descentralizados Regionales</v>
          </cell>
        </row>
        <row r="487">
          <cell r="B487">
            <v>580635</v>
          </cell>
          <cell r="C487">
            <v>5</v>
          </cell>
          <cell r="D487">
            <v>8</v>
          </cell>
          <cell r="E487" t="str">
            <v>06</v>
          </cell>
          <cell r="F487">
            <v>35</v>
          </cell>
          <cell r="G487" t="str">
            <v>A   Gobiernos   Autónomos   Descentralizados   Provinciales   y   al   Régimen   Especial   de
Galápagos por la participación en el 21% de Ingresos Permanentes</v>
          </cell>
        </row>
        <row r="488">
          <cell r="B488">
            <v>580636</v>
          </cell>
          <cell r="C488">
            <v>5</v>
          </cell>
          <cell r="D488">
            <v>8</v>
          </cell>
          <cell r="E488" t="str">
            <v>06</v>
          </cell>
          <cell r="F488">
            <v>36</v>
          </cell>
          <cell r="G488" t="str">
            <v>A Gobiernos Autónomos Descentralizados Distritales y Municipales por la participación en el 21% de Ingresos Permanentes</v>
          </cell>
        </row>
        <row r="489">
          <cell r="B489">
            <v>580637</v>
          </cell>
          <cell r="C489">
            <v>5</v>
          </cell>
          <cell r="D489">
            <v>8</v>
          </cell>
          <cell r="E489" t="str">
            <v>06</v>
          </cell>
          <cell r="F489">
            <v>37</v>
          </cell>
          <cell r="G489" t="str">
            <v>A Gobiernos Autónomos Descentralizados Parroquiales Rurales por la Participación en el
21% de Ingresos Permanentes</v>
          </cell>
        </row>
        <row r="490">
          <cell r="B490">
            <v>580639</v>
          </cell>
          <cell r="C490">
            <v>5</v>
          </cell>
          <cell r="D490">
            <v>8</v>
          </cell>
          <cell r="E490" t="str">
            <v>06</v>
          </cell>
          <cell r="F490">
            <v>39</v>
          </cell>
          <cell r="G490" t="str">
            <v>A Gobiernos Autónomos Descentralizados Provinciales y Régimen Especial de Galápagos
por la participación en el 10% de Ingresos no Permanentes</v>
          </cell>
        </row>
        <row r="491">
          <cell r="B491">
            <v>580640</v>
          </cell>
          <cell r="C491">
            <v>5</v>
          </cell>
          <cell r="D491">
            <v>8</v>
          </cell>
          <cell r="E491" t="str">
            <v>06</v>
          </cell>
          <cell r="F491">
            <v>40</v>
          </cell>
          <cell r="G491" t="str">
            <v>A Gobiernos Autónomos Descentralizados Distritales y Municipales por la participación en
el 10% de Ingresos no Permanentes</v>
          </cell>
        </row>
        <row r="492">
          <cell r="B492">
            <v>580641</v>
          </cell>
          <cell r="C492">
            <v>5</v>
          </cell>
          <cell r="D492">
            <v>8</v>
          </cell>
          <cell r="E492" t="str">
            <v>06</v>
          </cell>
          <cell r="F492">
            <v>41</v>
          </cell>
          <cell r="G492" t="str">
            <v>A Gobiernos Autónomos Descentralizados Parroquiales Rurales por la participación en el
10% de Ingresos no Permanentes</v>
          </cell>
        </row>
        <row r="493">
          <cell r="B493">
            <v>580642</v>
          </cell>
          <cell r="C493">
            <v>5</v>
          </cell>
          <cell r="D493">
            <v>8</v>
          </cell>
          <cell r="E493" t="str">
            <v>06</v>
          </cell>
          <cell r="F493">
            <v>42</v>
          </cell>
          <cell r="G493" t="str">
            <v>A Gobiernos Autónomos Descentralizados Provinciales por el Ejercicio de la Competencia
de Riego y Drenaje</v>
          </cell>
        </row>
        <row r="494">
          <cell r="B494">
            <v>580643</v>
          </cell>
          <cell r="C494">
            <v>5</v>
          </cell>
          <cell r="D494">
            <v>8</v>
          </cell>
          <cell r="E494" t="str">
            <v>06</v>
          </cell>
          <cell r="F494">
            <v>43</v>
          </cell>
          <cell r="G494" t="str">
            <v>A Gobiernos Autónomos Descentralizados Metropolitanos y Municipales por el Ejercicio de
la Competencia de Tránsito, Transporte Terrestre y Seguridad Vial</v>
          </cell>
        </row>
        <row r="495">
          <cell r="B495">
            <v>580653</v>
          </cell>
          <cell r="C495">
            <v>5</v>
          </cell>
          <cell r="D495">
            <v>8</v>
          </cell>
          <cell r="E495" t="str">
            <v>06</v>
          </cell>
          <cell r="F495">
            <v>53</v>
          </cell>
          <cell r="G495" t="str">
            <v>A Gobiernos Autónomos Descentralizados de la provincia del Guayas</v>
          </cell>
        </row>
        <row r="496">
          <cell r="B496">
            <v>580654</v>
          </cell>
          <cell r="C496">
            <v>5</v>
          </cell>
          <cell r="D496">
            <v>8</v>
          </cell>
          <cell r="E496" t="str">
            <v>06</v>
          </cell>
          <cell r="F496">
            <v>54</v>
          </cell>
          <cell r="G496" t="str">
            <v>A Gobiernos Autónomos Descentralizados Metropolitanos y Municipales para el Ejercicio
de la Competencia para Preservar el Patrimonio Arquitectónico y Cultural</v>
          </cell>
        </row>
        <row r="497">
          <cell r="B497">
            <v>5807</v>
          </cell>
          <cell r="C497">
            <v>5</v>
          </cell>
          <cell r="D497">
            <v>8</v>
          </cell>
          <cell r="E497" t="str">
            <v>07</v>
          </cell>
          <cell r="F497">
            <v>0</v>
          </cell>
          <cell r="G497" t="str">
            <v>Participaciones  Corrientes  en  los  Ingresos  Petroleros  a  favor  de  la  Fuente  Fiscal  del
Presupuesto General del Estado</v>
          </cell>
        </row>
        <row r="498">
          <cell r="B498">
            <v>580701</v>
          </cell>
          <cell r="C498">
            <v>5</v>
          </cell>
          <cell r="D498">
            <v>8</v>
          </cell>
          <cell r="E498" t="str">
            <v>07</v>
          </cell>
          <cell r="F498" t="str">
            <v>01</v>
          </cell>
          <cell r="G498" t="str">
            <v>Por Exportaciones de Derivados de Petróleo</v>
          </cell>
        </row>
        <row r="499">
          <cell r="B499">
            <v>580702</v>
          </cell>
          <cell r="C499">
            <v>5</v>
          </cell>
          <cell r="D499">
            <v>8</v>
          </cell>
          <cell r="E499" t="str">
            <v>07</v>
          </cell>
          <cell r="F499" t="str">
            <v>02</v>
          </cell>
          <cell r="G499" t="str">
            <v>Por Venta Interna de Derivados del Petróleo</v>
          </cell>
        </row>
        <row r="500">
          <cell r="B500">
            <v>580703</v>
          </cell>
          <cell r="C500">
            <v>5</v>
          </cell>
          <cell r="D500">
            <v>8</v>
          </cell>
          <cell r="E500" t="str">
            <v>07</v>
          </cell>
          <cell r="F500" t="str">
            <v>03</v>
          </cell>
          <cell r="G500" t="str">
            <v>Por Tarifa del Oleoducto de Empresas Privadas</v>
          </cell>
        </row>
        <row r="501">
          <cell r="B501">
            <v>580704</v>
          </cell>
          <cell r="C501">
            <v>5</v>
          </cell>
          <cell r="D501">
            <v>8</v>
          </cell>
          <cell r="E501" t="str">
            <v>07</v>
          </cell>
          <cell r="F501" t="str">
            <v>04</v>
          </cell>
          <cell r="G501" t="str">
            <v>Del Fondo de Inversión Petrolera 10% Exportación Directa de Crudo y Derivados  y Tarifa
Transporte SOTE</v>
          </cell>
        </row>
        <row r="502">
          <cell r="B502">
            <v>580705</v>
          </cell>
          <cell r="C502">
            <v>5</v>
          </cell>
          <cell r="D502">
            <v>8</v>
          </cell>
          <cell r="E502" t="str">
            <v>07</v>
          </cell>
          <cell r="F502" t="str">
            <v>05</v>
          </cell>
          <cell r="G502" t="str">
            <v>Del Fondo de Inversión Petrolera de la Venta Interna de Derivados</v>
          </cell>
        </row>
        <row r="503">
          <cell r="B503">
            <v>580708</v>
          </cell>
          <cell r="C503">
            <v>5</v>
          </cell>
          <cell r="D503">
            <v>8</v>
          </cell>
          <cell r="E503" t="str">
            <v>07</v>
          </cell>
          <cell r="F503" t="str">
            <v>08</v>
          </cell>
          <cell r="G503" t="str">
            <v>Por Compensación Obligaciones Tributarias Bloque 15</v>
          </cell>
        </row>
        <row r="504">
          <cell r="B504">
            <v>580709</v>
          </cell>
          <cell r="C504">
            <v>5</v>
          </cell>
          <cell r="D504">
            <v>8</v>
          </cell>
          <cell r="E504" t="str">
            <v>07</v>
          </cell>
          <cell r="F504" t="str">
            <v>09</v>
          </cell>
          <cell r="G504" t="str">
            <v>Del Fondo de Estabilización Petrolera</v>
          </cell>
        </row>
        <row r="505">
          <cell r="B505">
            <v>580710</v>
          </cell>
          <cell r="C505">
            <v>5</v>
          </cell>
          <cell r="D505">
            <v>8</v>
          </cell>
          <cell r="E505" t="str">
            <v>07</v>
          </cell>
          <cell r="F505">
            <v>10</v>
          </cell>
          <cell r="G505" t="str">
            <v>Por la Participación en las Exportaciones de Crudo ex - Consorcio</v>
          </cell>
        </row>
        <row r="506">
          <cell r="B506">
            <v>580799</v>
          </cell>
          <cell r="C506">
            <v>5</v>
          </cell>
          <cell r="D506">
            <v>8</v>
          </cell>
          <cell r="E506" t="str">
            <v>07</v>
          </cell>
          <cell r="F506">
            <v>99</v>
          </cell>
          <cell r="G506" t="str">
            <v>Por Otras Participaciones no Especificadas</v>
          </cell>
        </row>
        <row r="507">
          <cell r="B507">
            <v>5808</v>
          </cell>
          <cell r="C507">
            <v>5</v>
          </cell>
          <cell r="D507">
            <v>8</v>
          </cell>
          <cell r="E507" t="str">
            <v>08</v>
          </cell>
          <cell r="F507">
            <v>0</v>
          </cell>
          <cell r="G507" t="str">
            <v>Por Participaciones Corrientes de los Entes Públicos y Privados en los Ingresos Petroleros</v>
          </cell>
        </row>
        <row r="508">
          <cell r="B508">
            <v>580801</v>
          </cell>
          <cell r="C508">
            <v>5</v>
          </cell>
          <cell r="D508">
            <v>8</v>
          </cell>
          <cell r="E508" t="str">
            <v>08</v>
          </cell>
          <cell r="F508" t="str">
            <v>01</v>
          </cell>
          <cell r="G508" t="str">
            <v>Al Presupuesto General del Estado</v>
          </cell>
        </row>
        <row r="509">
          <cell r="B509">
            <v>580802</v>
          </cell>
          <cell r="C509">
            <v>5</v>
          </cell>
          <cell r="D509">
            <v>8</v>
          </cell>
          <cell r="E509" t="str">
            <v>08</v>
          </cell>
          <cell r="F509" t="str">
            <v>02</v>
          </cell>
          <cell r="G509" t="str">
            <v>A Entidades Descentralizadas y Autónomas</v>
          </cell>
        </row>
        <row r="510">
          <cell r="B510">
            <v>580803</v>
          </cell>
          <cell r="C510">
            <v>5</v>
          </cell>
          <cell r="D510">
            <v>8</v>
          </cell>
          <cell r="E510" t="str">
            <v>08</v>
          </cell>
          <cell r="F510" t="str">
            <v>03</v>
          </cell>
          <cell r="G510" t="str">
            <v>A Empresas Públicas</v>
          </cell>
        </row>
        <row r="511">
          <cell r="B511">
            <v>580804</v>
          </cell>
          <cell r="C511">
            <v>5</v>
          </cell>
          <cell r="D511">
            <v>8</v>
          </cell>
          <cell r="E511" t="str">
            <v>08</v>
          </cell>
          <cell r="F511" t="str">
            <v>04</v>
          </cell>
          <cell r="G511" t="str">
            <v>A Gobiernos Autónomos Descentralizados</v>
          </cell>
        </row>
        <row r="512">
          <cell r="B512">
            <v>580805</v>
          </cell>
          <cell r="C512">
            <v>5</v>
          </cell>
          <cell r="D512">
            <v>8</v>
          </cell>
          <cell r="E512" t="str">
            <v>08</v>
          </cell>
          <cell r="F512" t="str">
            <v>05</v>
          </cell>
          <cell r="G512" t="str">
            <v>A la Seguridad Social</v>
          </cell>
        </row>
        <row r="513">
          <cell r="B513">
            <v>580806</v>
          </cell>
          <cell r="C513">
            <v>5</v>
          </cell>
          <cell r="D513">
            <v>8</v>
          </cell>
          <cell r="E513" t="str">
            <v>08</v>
          </cell>
          <cell r="F513" t="str">
            <v>06</v>
          </cell>
          <cell r="G513" t="str">
            <v>A Entidades Financieras Públicas</v>
          </cell>
        </row>
        <row r="514">
          <cell r="B514">
            <v>580808</v>
          </cell>
          <cell r="C514">
            <v>5</v>
          </cell>
          <cell r="D514">
            <v>8</v>
          </cell>
          <cell r="E514" t="str">
            <v>08</v>
          </cell>
          <cell r="F514" t="str">
            <v>08</v>
          </cell>
          <cell r="G514" t="str">
            <v>A Cuentas o Fondos Especiales</v>
          </cell>
        </row>
        <row r="515">
          <cell r="B515">
            <v>580811</v>
          </cell>
          <cell r="C515">
            <v>5</v>
          </cell>
          <cell r="D515">
            <v>8</v>
          </cell>
          <cell r="E515" t="str">
            <v>08</v>
          </cell>
          <cell r="F515">
            <v>11</v>
          </cell>
          <cell r="G515" t="str">
            <v>Al Sector Privado</v>
          </cell>
        </row>
        <row r="516">
          <cell r="B516">
            <v>5809</v>
          </cell>
          <cell r="C516">
            <v>5</v>
          </cell>
          <cell r="D516">
            <v>8</v>
          </cell>
          <cell r="E516" t="str">
            <v>09</v>
          </cell>
          <cell r="F516">
            <v>0</v>
          </cell>
          <cell r="G516" t="str">
            <v>Por Participaciones Corrientes de los Entes Públicos y Privados en Ingresos Preasignados</v>
          </cell>
        </row>
        <row r="517">
          <cell r="B517">
            <v>580901</v>
          </cell>
          <cell r="C517">
            <v>5</v>
          </cell>
          <cell r="D517">
            <v>8</v>
          </cell>
          <cell r="E517" t="str">
            <v>09</v>
          </cell>
          <cell r="F517" t="str">
            <v>01</v>
          </cell>
          <cell r="G517" t="str">
            <v>A Entidades del Presupuesto General del Estado</v>
          </cell>
        </row>
        <row r="518">
          <cell r="B518">
            <v>580902</v>
          </cell>
          <cell r="C518">
            <v>5</v>
          </cell>
          <cell r="D518">
            <v>8</v>
          </cell>
          <cell r="E518" t="str">
            <v>09</v>
          </cell>
          <cell r="F518" t="str">
            <v>02</v>
          </cell>
          <cell r="G518" t="str">
            <v>A Entidades Descentralizadas y Autónomas</v>
          </cell>
        </row>
        <row r="519">
          <cell r="B519">
            <v>580903</v>
          </cell>
          <cell r="C519">
            <v>5</v>
          </cell>
          <cell r="D519">
            <v>8</v>
          </cell>
          <cell r="E519" t="str">
            <v>09</v>
          </cell>
          <cell r="F519" t="str">
            <v>03</v>
          </cell>
          <cell r="G519" t="str">
            <v>A Empresas Públicas</v>
          </cell>
        </row>
        <row r="520">
          <cell r="B520">
            <v>580904</v>
          </cell>
          <cell r="C520">
            <v>5</v>
          </cell>
          <cell r="D520">
            <v>8</v>
          </cell>
          <cell r="E520" t="str">
            <v>09</v>
          </cell>
          <cell r="F520" t="str">
            <v>04</v>
          </cell>
          <cell r="G520" t="str">
            <v>A Entidades del Gobierno Seccional</v>
          </cell>
        </row>
        <row r="521">
          <cell r="B521">
            <v>580905</v>
          </cell>
          <cell r="C521">
            <v>5</v>
          </cell>
          <cell r="D521">
            <v>8</v>
          </cell>
          <cell r="E521" t="str">
            <v>09</v>
          </cell>
          <cell r="F521" t="str">
            <v>05</v>
          </cell>
          <cell r="G521" t="str">
            <v>A la Seguridad Social</v>
          </cell>
        </row>
        <row r="522">
          <cell r="B522">
            <v>580906</v>
          </cell>
          <cell r="C522">
            <v>5</v>
          </cell>
          <cell r="D522">
            <v>8</v>
          </cell>
          <cell r="E522" t="str">
            <v>09</v>
          </cell>
          <cell r="F522" t="str">
            <v>06</v>
          </cell>
          <cell r="G522" t="str">
            <v>A Entidades Financieras Públicas</v>
          </cell>
        </row>
        <row r="523">
          <cell r="B523">
            <v>580907</v>
          </cell>
          <cell r="C523">
            <v>5</v>
          </cell>
          <cell r="D523">
            <v>8</v>
          </cell>
          <cell r="E523" t="str">
            <v>09</v>
          </cell>
          <cell r="F523" t="str">
            <v>07</v>
          </cell>
          <cell r="G523" t="str">
            <v>A Cuentas o Fondos Especiales</v>
          </cell>
        </row>
        <row r="524">
          <cell r="B524">
            <v>580910</v>
          </cell>
          <cell r="C524">
            <v>5</v>
          </cell>
          <cell r="D524">
            <v>8</v>
          </cell>
          <cell r="E524" t="str">
            <v>09</v>
          </cell>
          <cell r="F524">
            <v>10</v>
          </cell>
          <cell r="G524" t="str">
            <v>Al Sector Privado</v>
          </cell>
        </row>
        <row r="525">
          <cell r="B525">
            <v>580911</v>
          </cell>
          <cell r="C525">
            <v>5</v>
          </cell>
          <cell r="D525">
            <v>8</v>
          </cell>
          <cell r="E525" t="str">
            <v>09</v>
          </cell>
          <cell r="F525">
            <v>11</v>
          </cell>
          <cell r="G525" t="str">
            <v>Al Sector Financiero Público</v>
          </cell>
        </row>
        <row r="526">
          <cell r="B526">
            <v>5810</v>
          </cell>
          <cell r="C526">
            <v>5</v>
          </cell>
          <cell r="D526">
            <v>8</v>
          </cell>
          <cell r="E526">
            <v>10</v>
          </cell>
          <cell r="F526">
            <v>0</v>
          </cell>
          <cell r="G526" t="str">
            <v>Transferencias Corrientes a la Seguridad Social</v>
          </cell>
        </row>
        <row r="527">
          <cell r="B527">
            <v>581001</v>
          </cell>
          <cell r="C527">
            <v>5</v>
          </cell>
          <cell r="D527">
            <v>8</v>
          </cell>
          <cell r="E527">
            <v>10</v>
          </cell>
          <cell r="F527" t="str">
            <v>01</v>
          </cell>
          <cell r="G527" t="str">
            <v>Contribuciones 40% Pensiones Pagadas por el Seguro General</v>
          </cell>
        </row>
        <row r="528">
          <cell r="B528">
            <v>581002</v>
          </cell>
          <cell r="C528">
            <v>5</v>
          </cell>
          <cell r="D528">
            <v>8</v>
          </cell>
          <cell r="E528">
            <v>10</v>
          </cell>
          <cell r="F528" t="str">
            <v>02</v>
          </cell>
          <cell r="G528" t="str">
            <v>Contribución 40% Pensiones Riesgos del Trabajo</v>
          </cell>
        </row>
        <row r="529">
          <cell r="B529">
            <v>581003</v>
          </cell>
          <cell r="C529">
            <v>5</v>
          </cell>
          <cell r="D529">
            <v>8</v>
          </cell>
          <cell r="E529">
            <v>10</v>
          </cell>
          <cell r="F529" t="str">
            <v>03</v>
          </cell>
          <cell r="G529" t="str">
            <v>Financiamiento Seguro Social Campesino, 30% del 1% de Sueldos y Salarios</v>
          </cell>
        </row>
        <row r="530">
          <cell r="B530">
            <v>581004</v>
          </cell>
          <cell r="C530">
            <v>5</v>
          </cell>
          <cell r="D530">
            <v>8</v>
          </cell>
          <cell r="E530">
            <v>10</v>
          </cell>
          <cell r="F530" t="str">
            <v>04</v>
          </cell>
          <cell r="G530" t="str">
            <v>Contribuciones 40% Pensiones Seguro Social Campesino</v>
          </cell>
        </row>
        <row r="531">
          <cell r="B531">
            <v>581005</v>
          </cell>
          <cell r="C531">
            <v>5</v>
          </cell>
          <cell r="D531">
            <v>8</v>
          </cell>
          <cell r="E531">
            <v>10</v>
          </cell>
          <cell r="F531" t="str">
            <v>05</v>
          </cell>
          <cell r="G531" t="str">
            <v>Aporte Anual Seguro Social Campesino</v>
          </cell>
        </row>
        <row r="532">
          <cell r="B532">
            <v>581006</v>
          </cell>
          <cell r="C532">
            <v>5</v>
          </cell>
          <cell r="D532">
            <v>8</v>
          </cell>
          <cell r="E532">
            <v>10</v>
          </cell>
          <cell r="F532" t="str">
            <v>06</v>
          </cell>
          <cell r="G532" t="str">
            <v>Reservas Matemáticas</v>
          </cell>
        </row>
        <row r="533">
          <cell r="B533">
            <v>581011</v>
          </cell>
          <cell r="C533">
            <v>5</v>
          </cell>
          <cell r="D533">
            <v>8</v>
          </cell>
          <cell r="E533">
            <v>10</v>
          </cell>
          <cell r="F533">
            <v>11</v>
          </cell>
          <cell r="G533" t="str">
            <v>Contribución de Hasta el 60% Pensiones ISSFA</v>
          </cell>
        </row>
        <row r="534">
          <cell r="B534">
            <v>581012</v>
          </cell>
          <cell r="C534">
            <v>5</v>
          </cell>
          <cell r="D534">
            <v>8</v>
          </cell>
          <cell r="E534">
            <v>10</v>
          </cell>
          <cell r="F534">
            <v>12</v>
          </cell>
          <cell r="G534" t="str">
            <v>Por Pensiones a Cargo del Estado Pagadas por el ISSFA</v>
          </cell>
        </row>
        <row r="535">
          <cell r="B535">
            <v>581016</v>
          </cell>
          <cell r="C535">
            <v>5</v>
          </cell>
          <cell r="D535">
            <v>8</v>
          </cell>
          <cell r="E535">
            <v>10</v>
          </cell>
          <cell r="F535">
            <v>16</v>
          </cell>
          <cell r="G535" t="str">
            <v>Contribución 60% Pensiones ISSPOL</v>
          </cell>
        </row>
        <row r="536">
          <cell r="B536">
            <v>581017</v>
          </cell>
          <cell r="C536">
            <v>5</v>
          </cell>
          <cell r="D536">
            <v>8</v>
          </cell>
          <cell r="E536">
            <v>10</v>
          </cell>
          <cell r="F536">
            <v>17</v>
          </cell>
          <cell r="G536" t="str">
            <v>Por Pensiones a Cargo del Estado pagadas por el ISSPOL</v>
          </cell>
        </row>
        <row r="537">
          <cell r="B537">
            <v>581018</v>
          </cell>
          <cell r="C537">
            <v>5</v>
          </cell>
          <cell r="D537">
            <v>8</v>
          </cell>
          <cell r="E537">
            <v>10</v>
          </cell>
          <cell r="F537">
            <v>18</v>
          </cell>
          <cell r="G537" t="str">
            <v>Reconocimiento de Pago de Pensiones a Héroes y Heroínas Nacionales</v>
          </cell>
        </row>
        <row r="538">
          <cell r="B538">
            <v>581019</v>
          </cell>
          <cell r="C538">
            <v>5</v>
          </cell>
          <cell r="D538">
            <v>8</v>
          </cell>
          <cell r="E538">
            <v>10</v>
          </cell>
          <cell r="F538">
            <v>19</v>
          </cell>
          <cell r="G538" t="str">
            <v>Pensiones Ley 2004-39</v>
          </cell>
        </row>
        <row r="539">
          <cell r="B539">
            <v>581020</v>
          </cell>
          <cell r="C539">
            <v>5</v>
          </cell>
          <cell r="D539">
            <v>8</v>
          </cell>
          <cell r="E539">
            <v>10</v>
          </cell>
          <cell r="F539">
            <v>20</v>
          </cell>
          <cell r="G539" t="str">
            <v>Pensiones del Seguro Adicional del  Magisterio Fiscal</v>
          </cell>
        </row>
        <row r="540">
          <cell r="B540">
            <v>581021</v>
          </cell>
          <cell r="C540">
            <v>5</v>
          </cell>
          <cell r="D540">
            <v>8</v>
          </cell>
          <cell r="E540">
            <v>10</v>
          </cell>
          <cell r="F540">
            <v>21</v>
          </cell>
          <cell r="G540" t="str">
            <v>A  la  Seguridad  Social  por  Subsidio  del  Porcentaje  de  la  Aportación  Individual  de  las Personas que Realizan Trabajo no Remunerado del Hogar</v>
          </cell>
        </row>
        <row r="541">
          <cell r="B541">
            <v>581022</v>
          </cell>
          <cell r="C541">
            <v>5</v>
          </cell>
          <cell r="D541">
            <v>8</v>
          </cell>
          <cell r="E541">
            <v>10</v>
          </cell>
          <cell r="F541">
            <v>22</v>
          </cell>
          <cell r="G541" t="str">
            <v>A la Seguridad Social por Aporte del Estado por el Trabajo Juvenil</v>
          </cell>
        </row>
        <row r="542">
          <cell r="B542">
            <v>5811</v>
          </cell>
          <cell r="C542">
            <v>5</v>
          </cell>
          <cell r="D542">
            <v>8</v>
          </cell>
          <cell r="E542">
            <v>11</v>
          </cell>
          <cell r="F542">
            <v>0</v>
          </cell>
          <cell r="G542" t="str">
            <v>Transferencias por Convenios Internacionales</v>
          </cell>
        </row>
        <row r="543">
          <cell r="B543">
            <v>581101</v>
          </cell>
          <cell r="C543">
            <v>5</v>
          </cell>
          <cell r="D543">
            <v>8</v>
          </cell>
          <cell r="E543">
            <v>11</v>
          </cell>
          <cell r="F543" t="str">
            <v>01</v>
          </cell>
          <cell r="G543" t="str">
            <v>Convenios Internacionales para la Seguridad Social</v>
          </cell>
        </row>
        <row r="544">
          <cell r="B544">
            <v>5899</v>
          </cell>
          <cell r="C544">
            <v>5</v>
          </cell>
          <cell r="D544">
            <v>8</v>
          </cell>
          <cell r="E544">
            <v>99</v>
          </cell>
          <cell r="F544">
            <v>0</v>
          </cell>
          <cell r="G544" t="str">
            <v>Asignaciones a Distribuir</v>
          </cell>
        </row>
        <row r="545">
          <cell r="B545">
            <v>589901</v>
          </cell>
          <cell r="C545">
            <v>5</v>
          </cell>
          <cell r="D545">
            <v>8</v>
          </cell>
          <cell r="E545">
            <v>99</v>
          </cell>
          <cell r="F545" t="str">
            <v>01</v>
          </cell>
          <cell r="G545" t="str">
            <v>Asignación a Distribuir para Transferencias y Donaciones Corrientes</v>
          </cell>
        </row>
        <row r="546">
          <cell r="B546">
            <v>59</v>
          </cell>
          <cell r="C546">
            <v>5</v>
          </cell>
          <cell r="D546">
            <v>9</v>
          </cell>
          <cell r="E546">
            <v>0</v>
          </cell>
          <cell r="F546">
            <v>0</v>
          </cell>
          <cell r="G546" t="str">
            <v>PREVISIONES PARA REASIGNACION</v>
          </cell>
        </row>
        <row r="547">
          <cell r="B547">
            <v>5901</v>
          </cell>
          <cell r="C547">
            <v>5</v>
          </cell>
          <cell r="D547">
            <v>9</v>
          </cell>
          <cell r="E547" t="str">
            <v>01</v>
          </cell>
          <cell r="F547">
            <v>0</v>
          </cell>
          <cell r="G547" t="str">
            <v>Asignaciones a Distribuir</v>
          </cell>
        </row>
        <row r="548">
          <cell r="B548">
            <v>590101</v>
          </cell>
          <cell r="C548">
            <v>5</v>
          </cell>
          <cell r="D548">
            <v>9</v>
          </cell>
          <cell r="E548" t="str">
            <v>01</v>
          </cell>
          <cell r="F548" t="str">
            <v>01</v>
          </cell>
          <cell r="G548" t="str">
            <v>Asignaciones a Distribuir</v>
          </cell>
        </row>
        <row r="549">
          <cell r="B549">
            <v>6</v>
          </cell>
          <cell r="C549">
            <v>6</v>
          </cell>
          <cell r="D549">
            <v>0</v>
          </cell>
          <cell r="E549">
            <v>0</v>
          </cell>
          <cell r="F549">
            <v>0</v>
          </cell>
          <cell r="G549" t="str">
            <v>GASTOS DE PRODUCCIÓN</v>
          </cell>
        </row>
        <row r="550">
          <cell r="B550">
            <v>61</v>
          </cell>
          <cell r="C550">
            <v>6</v>
          </cell>
          <cell r="D550">
            <v>1</v>
          </cell>
          <cell r="E550">
            <v>0</v>
          </cell>
          <cell r="F550">
            <v>0</v>
          </cell>
          <cell r="G550" t="str">
            <v>GASTOS EN PERSONAL PARA LA PRODUCCIÓN</v>
          </cell>
        </row>
        <row r="551">
          <cell r="B551">
            <v>6101</v>
          </cell>
          <cell r="C551">
            <v>6</v>
          </cell>
          <cell r="D551">
            <v>1</v>
          </cell>
          <cell r="E551" t="str">
            <v>01</v>
          </cell>
          <cell r="F551">
            <v>0</v>
          </cell>
          <cell r="G551" t="str">
            <v>Remuneraciones Básicas</v>
          </cell>
        </row>
        <row r="552">
          <cell r="B552">
            <v>610101</v>
          </cell>
          <cell r="C552">
            <v>6</v>
          </cell>
          <cell r="D552">
            <v>1</v>
          </cell>
          <cell r="E552" t="str">
            <v>01</v>
          </cell>
          <cell r="F552" t="str">
            <v>01</v>
          </cell>
          <cell r="G552" t="str">
            <v>Sueldos</v>
          </cell>
        </row>
        <row r="553">
          <cell r="B553">
            <v>610102</v>
          </cell>
          <cell r="C553">
            <v>6</v>
          </cell>
          <cell r="D553">
            <v>1</v>
          </cell>
          <cell r="E553" t="str">
            <v>01</v>
          </cell>
          <cell r="F553" t="str">
            <v>02</v>
          </cell>
          <cell r="G553" t="str">
            <v>Salarios</v>
          </cell>
        </row>
        <row r="554">
          <cell r="B554">
            <v>610103</v>
          </cell>
          <cell r="C554">
            <v>6</v>
          </cell>
          <cell r="D554">
            <v>1</v>
          </cell>
          <cell r="E554" t="str">
            <v>01</v>
          </cell>
          <cell r="F554" t="str">
            <v>03</v>
          </cell>
          <cell r="G554" t="str">
            <v>Jornales</v>
          </cell>
        </row>
        <row r="555">
          <cell r="B555">
            <v>610105</v>
          </cell>
          <cell r="C555">
            <v>6</v>
          </cell>
          <cell r="D555">
            <v>1</v>
          </cell>
          <cell r="E555" t="str">
            <v>01</v>
          </cell>
          <cell r="F555" t="str">
            <v>05</v>
          </cell>
          <cell r="G555" t="str">
            <v>Remuneraciones Unificadas</v>
          </cell>
        </row>
        <row r="556">
          <cell r="B556">
            <v>610106</v>
          </cell>
          <cell r="C556">
            <v>6</v>
          </cell>
          <cell r="D556">
            <v>1</v>
          </cell>
          <cell r="E556" t="str">
            <v>01</v>
          </cell>
          <cell r="F556" t="str">
            <v>06</v>
          </cell>
          <cell r="G556" t="str">
            <v>Salarios Unificados</v>
          </cell>
        </row>
        <row r="557">
          <cell r="B557">
            <v>610108</v>
          </cell>
          <cell r="C557">
            <v>6</v>
          </cell>
          <cell r="D557">
            <v>1</v>
          </cell>
          <cell r="E557" t="str">
            <v>01</v>
          </cell>
          <cell r="F557" t="str">
            <v>08</v>
          </cell>
          <cell r="G557" t="str">
            <v>Remuneración Mensual Unificada de Docentes del Magisterio y Docentes e Investigadores
Universitarios</v>
          </cell>
        </row>
        <row r="558">
          <cell r="B558">
            <v>610109</v>
          </cell>
          <cell r="C558">
            <v>6</v>
          </cell>
          <cell r="D558">
            <v>1</v>
          </cell>
          <cell r="E558" t="str">
            <v>01</v>
          </cell>
          <cell r="F558" t="str">
            <v>09</v>
          </cell>
          <cell r="G558" t="str">
            <v>Remuneración Mensual Unificada para Pasantes</v>
          </cell>
        </row>
        <row r="559">
          <cell r="B559">
            <v>6102</v>
          </cell>
          <cell r="C559">
            <v>6</v>
          </cell>
          <cell r="D559">
            <v>1</v>
          </cell>
          <cell r="E559" t="str">
            <v>02</v>
          </cell>
          <cell r="F559">
            <v>0</v>
          </cell>
          <cell r="G559" t="str">
            <v>Remuneraciones Complementarias</v>
          </cell>
        </row>
        <row r="560">
          <cell r="B560">
            <v>610201</v>
          </cell>
          <cell r="C560">
            <v>6</v>
          </cell>
          <cell r="D560">
            <v>1</v>
          </cell>
          <cell r="E560" t="str">
            <v>02</v>
          </cell>
          <cell r="F560" t="str">
            <v>01</v>
          </cell>
          <cell r="G560" t="str">
            <v>Bonificación por Años de Servicio</v>
          </cell>
        </row>
        <row r="561">
          <cell r="B561">
            <v>610203</v>
          </cell>
          <cell r="C561">
            <v>6</v>
          </cell>
          <cell r="D561">
            <v>1</v>
          </cell>
          <cell r="E561" t="str">
            <v>02</v>
          </cell>
          <cell r="F561" t="str">
            <v>03</v>
          </cell>
          <cell r="G561" t="str">
            <v>Decimotercer Sueldo</v>
          </cell>
        </row>
        <row r="562">
          <cell r="B562">
            <v>610204</v>
          </cell>
          <cell r="C562">
            <v>6</v>
          </cell>
          <cell r="D562">
            <v>1</v>
          </cell>
          <cell r="E562" t="str">
            <v>02</v>
          </cell>
          <cell r="F562" t="str">
            <v>04</v>
          </cell>
          <cell r="G562" t="str">
            <v>Decimocuarto Sueldo</v>
          </cell>
        </row>
        <row r="563">
          <cell r="B563">
            <v>610205</v>
          </cell>
          <cell r="C563">
            <v>6</v>
          </cell>
          <cell r="D563">
            <v>1</v>
          </cell>
          <cell r="E563" t="str">
            <v>02</v>
          </cell>
          <cell r="F563" t="str">
            <v>05</v>
          </cell>
          <cell r="G563" t="str">
            <v>Decimoquinto Sueldo</v>
          </cell>
        </row>
        <row r="564">
          <cell r="B564">
            <v>610206</v>
          </cell>
          <cell r="C564">
            <v>6</v>
          </cell>
          <cell r="D564">
            <v>1</v>
          </cell>
          <cell r="E564" t="str">
            <v>02</v>
          </cell>
          <cell r="F564" t="str">
            <v>06</v>
          </cell>
          <cell r="G564" t="str">
            <v>Decimosexto Sueldo</v>
          </cell>
        </row>
        <row r="565">
          <cell r="B565">
            <v>610207</v>
          </cell>
          <cell r="C565">
            <v>6</v>
          </cell>
          <cell r="D565">
            <v>1</v>
          </cell>
          <cell r="E565" t="str">
            <v>02</v>
          </cell>
          <cell r="F565" t="str">
            <v>07</v>
          </cell>
          <cell r="G565" t="str">
            <v>Bonificación Complementaria</v>
          </cell>
        </row>
        <row r="566">
          <cell r="B566">
            <v>610208</v>
          </cell>
          <cell r="C566">
            <v>6</v>
          </cell>
          <cell r="D566">
            <v>1</v>
          </cell>
          <cell r="E566" t="str">
            <v>02</v>
          </cell>
          <cell r="F566" t="str">
            <v>08</v>
          </cell>
          <cell r="G566" t="str">
            <v>Bonificación por Títulos Académicos, Especializaciones y Capacitación Adicional</v>
          </cell>
        </row>
        <row r="567">
          <cell r="B567">
            <v>610209</v>
          </cell>
          <cell r="C567">
            <v>6</v>
          </cell>
          <cell r="D567">
            <v>1</v>
          </cell>
          <cell r="E567" t="str">
            <v>02</v>
          </cell>
          <cell r="F567" t="str">
            <v>09</v>
          </cell>
          <cell r="G567" t="str">
            <v>Gastos de Representación</v>
          </cell>
        </row>
        <row r="568">
          <cell r="B568">
            <v>610211</v>
          </cell>
          <cell r="C568">
            <v>6</v>
          </cell>
          <cell r="D568">
            <v>1</v>
          </cell>
          <cell r="E568" t="str">
            <v>02</v>
          </cell>
          <cell r="F568">
            <v>11</v>
          </cell>
          <cell r="G568" t="str">
            <v>Estímulo Pecuniario</v>
          </cell>
        </row>
        <row r="569">
          <cell r="B569">
            <v>610212</v>
          </cell>
          <cell r="C569">
            <v>6</v>
          </cell>
          <cell r="D569">
            <v>1</v>
          </cell>
          <cell r="E569" t="str">
            <v>02</v>
          </cell>
          <cell r="F569">
            <v>12</v>
          </cell>
          <cell r="G569" t="str">
            <v>Bonificación de Aniversario</v>
          </cell>
        </row>
        <row r="570">
          <cell r="B570">
            <v>610213</v>
          </cell>
          <cell r="C570">
            <v>6</v>
          </cell>
          <cell r="D570">
            <v>1</v>
          </cell>
          <cell r="E570" t="str">
            <v>02</v>
          </cell>
          <cell r="F570">
            <v>13</v>
          </cell>
          <cell r="G570" t="str">
            <v>Aguinaldo Navideño</v>
          </cell>
        </row>
        <row r="571">
          <cell r="B571">
            <v>610217</v>
          </cell>
          <cell r="C571">
            <v>6</v>
          </cell>
          <cell r="D571">
            <v>1</v>
          </cell>
          <cell r="E571" t="str">
            <v>02</v>
          </cell>
          <cell r="F571">
            <v>17</v>
          </cell>
          <cell r="G571" t="str">
            <v>Bonificación por Millaje</v>
          </cell>
        </row>
        <row r="572">
          <cell r="B572">
            <v>610218</v>
          </cell>
          <cell r="C572">
            <v>6</v>
          </cell>
          <cell r="D572">
            <v>1</v>
          </cell>
          <cell r="E572" t="str">
            <v>02</v>
          </cell>
          <cell r="F572">
            <v>18</v>
          </cell>
          <cell r="G572" t="str">
            <v>Bonificación Mensual Galápagos</v>
          </cell>
        </row>
        <row r="573">
          <cell r="B573">
            <v>610220</v>
          </cell>
          <cell r="C573">
            <v>6</v>
          </cell>
          <cell r="D573">
            <v>1</v>
          </cell>
          <cell r="E573" t="str">
            <v>02</v>
          </cell>
          <cell r="F573">
            <v>20</v>
          </cell>
          <cell r="G573" t="str">
            <v>Bonificación Fronteriza</v>
          </cell>
        </row>
        <row r="574">
          <cell r="B574">
            <v>610223</v>
          </cell>
          <cell r="C574">
            <v>6</v>
          </cell>
          <cell r="D574">
            <v>1</v>
          </cell>
          <cell r="E574" t="str">
            <v>02</v>
          </cell>
          <cell r="F574">
            <v>23</v>
          </cell>
          <cell r="G574" t="str">
            <v>Bonificación por el Día del Médico</v>
          </cell>
        </row>
        <row r="575">
          <cell r="B575">
            <v>610224</v>
          </cell>
          <cell r="C575">
            <v>6</v>
          </cell>
          <cell r="D575">
            <v>1</v>
          </cell>
          <cell r="E575" t="str">
            <v>02</v>
          </cell>
          <cell r="F575">
            <v>24</v>
          </cell>
          <cell r="G575" t="str">
            <v>Bonificación por el Día Mundial de la Salud</v>
          </cell>
        </row>
        <row r="576">
          <cell r="B576">
            <v>610225</v>
          </cell>
          <cell r="C576">
            <v>6</v>
          </cell>
          <cell r="D576">
            <v>1</v>
          </cell>
          <cell r="E576" t="str">
            <v>02</v>
          </cell>
          <cell r="F576">
            <v>25</v>
          </cell>
          <cell r="G576" t="str">
            <v>Bonificación para los Profesionales de la Salud</v>
          </cell>
        </row>
        <row r="577">
          <cell r="B577">
            <v>610227</v>
          </cell>
          <cell r="C577">
            <v>6</v>
          </cell>
          <cell r="D577">
            <v>1</v>
          </cell>
          <cell r="E577" t="str">
            <v>02</v>
          </cell>
          <cell r="F577">
            <v>27</v>
          </cell>
          <cell r="G577" t="str">
            <v>Adicional Región Amazónica</v>
          </cell>
        </row>
        <row r="578">
          <cell r="B578">
            <v>610228</v>
          </cell>
          <cell r="C578">
            <v>6</v>
          </cell>
          <cell r="D578">
            <v>1</v>
          </cell>
          <cell r="E578" t="str">
            <v>02</v>
          </cell>
          <cell r="F578">
            <v>28</v>
          </cell>
          <cell r="G578" t="str">
            <v>Remuneración Suplementaria Galápagos</v>
          </cell>
        </row>
        <row r="579">
          <cell r="B579">
            <v>610229</v>
          </cell>
          <cell r="C579">
            <v>6</v>
          </cell>
          <cell r="D579">
            <v>1</v>
          </cell>
          <cell r="E579" t="str">
            <v>02</v>
          </cell>
          <cell r="F579">
            <v>29</v>
          </cell>
          <cell r="G579" t="str">
            <v>Actividad Extracurricular Galápagos</v>
          </cell>
        </row>
        <row r="580">
          <cell r="B580">
            <v>610230</v>
          </cell>
          <cell r="C580">
            <v>6</v>
          </cell>
          <cell r="D580">
            <v>1</v>
          </cell>
          <cell r="E580" t="str">
            <v>02</v>
          </cell>
          <cell r="F580">
            <v>30</v>
          </cell>
          <cell r="G580" t="str">
            <v>Bonificación por el Día del Maestro</v>
          </cell>
        </row>
        <row r="581">
          <cell r="B581">
            <v>610231</v>
          </cell>
          <cell r="C581">
            <v>6</v>
          </cell>
          <cell r="D581">
            <v>1</v>
          </cell>
          <cell r="E581" t="str">
            <v>02</v>
          </cell>
          <cell r="F581">
            <v>31</v>
          </cell>
          <cell r="G581" t="str">
            <v>Bonificación por el Día del Servidor Público</v>
          </cell>
        </row>
        <row r="582">
          <cell r="B582">
            <v>610232</v>
          </cell>
          <cell r="C582">
            <v>6</v>
          </cell>
          <cell r="D582">
            <v>1</v>
          </cell>
          <cell r="E582" t="str">
            <v>02</v>
          </cell>
          <cell r="F582">
            <v>32</v>
          </cell>
          <cell r="G582" t="str">
            <v>Bonificación para Educadores Comunitarios y Alfabetizadores</v>
          </cell>
        </row>
        <row r="583">
          <cell r="B583">
            <v>610233</v>
          </cell>
          <cell r="C583">
            <v>6</v>
          </cell>
          <cell r="D583">
            <v>1</v>
          </cell>
          <cell r="E583" t="str">
            <v>02</v>
          </cell>
          <cell r="F583">
            <v>33</v>
          </cell>
          <cell r="G583" t="str">
            <v>Bonificación para Profesionales Amparados o no por Leyes de Escalafón</v>
          </cell>
        </row>
        <row r="584">
          <cell r="B584">
            <v>610235</v>
          </cell>
          <cell r="C584">
            <v>6</v>
          </cell>
          <cell r="D584">
            <v>1</v>
          </cell>
          <cell r="E584" t="str">
            <v>02</v>
          </cell>
          <cell r="F584">
            <v>35</v>
          </cell>
          <cell r="G584" t="str">
            <v>Remuneración Variable por Eficiencia</v>
          </cell>
        </row>
        <row r="585">
          <cell r="B585">
            <v>6103</v>
          </cell>
          <cell r="C585">
            <v>6</v>
          </cell>
          <cell r="D585">
            <v>1</v>
          </cell>
          <cell r="E585" t="str">
            <v>03</v>
          </cell>
          <cell r="F585">
            <v>0</v>
          </cell>
          <cell r="G585" t="str">
            <v>Remuneraciones Compensatorias</v>
          </cell>
        </row>
        <row r="586">
          <cell r="B586">
            <v>610301</v>
          </cell>
          <cell r="C586">
            <v>6</v>
          </cell>
          <cell r="D586">
            <v>1</v>
          </cell>
          <cell r="E586" t="str">
            <v>03</v>
          </cell>
          <cell r="F586" t="str">
            <v>01</v>
          </cell>
          <cell r="G586" t="str">
            <v>Gastos de Residencia</v>
          </cell>
        </row>
        <row r="587">
          <cell r="B587">
            <v>610302</v>
          </cell>
          <cell r="C587">
            <v>6</v>
          </cell>
          <cell r="D587">
            <v>1</v>
          </cell>
          <cell r="E587" t="str">
            <v>03</v>
          </cell>
          <cell r="F587" t="str">
            <v>02</v>
          </cell>
          <cell r="G587" t="str">
            <v>Bonificación Geográfica</v>
          </cell>
        </row>
        <row r="588">
          <cell r="B588">
            <v>610303</v>
          </cell>
          <cell r="C588">
            <v>6</v>
          </cell>
          <cell r="D588">
            <v>1</v>
          </cell>
          <cell r="E588" t="str">
            <v>03</v>
          </cell>
          <cell r="F588" t="str">
            <v>03</v>
          </cell>
          <cell r="G588" t="str">
            <v>Compensación por Costo de Vida</v>
          </cell>
        </row>
        <row r="589">
          <cell r="B589">
            <v>610304</v>
          </cell>
          <cell r="C589">
            <v>6</v>
          </cell>
          <cell r="D589">
            <v>1</v>
          </cell>
          <cell r="E589" t="str">
            <v>03</v>
          </cell>
          <cell r="F589" t="str">
            <v>04</v>
          </cell>
          <cell r="G589" t="str">
            <v>Compensación por Transporte</v>
          </cell>
        </row>
        <row r="590">
          <cell r="B590">
            <v>610305</v>
          </cell>
          <cell r="C590">
            <v>6</v>
          </cell>
          <cell r="D590">
            <v>1</v>
          </cell>
          <cell r="E590" t="str">
            <v>03</v>
          </cell>
          <cell r="F590" t="str">
            <v>05</v>
          </cell>
          <cell r="G590" t="str">
            <v>Compensación en el Exterior</v>
          </cell>
        </row>
        <row r="591">
          <cell r="B591">
            <v>610306</v>
          </cell>
          <cell r="C591">
            <v>6</v>
          </cell>
          <cell r="D591">
            <v>1</v>
          </cell>
          <cell r="E591" t="str">
            <v>03</v>
          </cell>
          <cell r="F591" t="str">
            <v>06</v>
          </cell>
          <cell r="G591" t="str">
            <v>Alimentación</v>
          </cell>
        </row>
        <row r="592">
          <cell r="B592">
            <v>610307</v>
          </cell>
          <cell r="C592">
            <v>6</v>
          </cell>
          <cell r="D592">
            <v>1</v>
          </cell>
          <cell r="E592" t="str">
            <v>03</v>
          </cell>
          <cell r="F592" t="str">
            <v>07</v>
          </cell>
          <cell r="G592" t="str">
            <v>Comisariato</v>
          </cell>
        </row>
        <row r="593">
          <cell r="B593">
            <v>610309</v>
          </cell>
          <cell r="C593">
            <v>6</v>
          </cell>
          <cell r="D593">
            <v>1</v>
          </cell>
          <cell r="E593" t="str">
            <v>03</v>
          </cell>
          <cell r="F593" t="str">
            <v>09</v>
          </cell>
          <cell r="G593" t="str">
            <v>Compensación por Trabajo de Alto Riesgo</v>
          </cell>
        </row>
        <row r="594">
          <cell r="B594">
            <v>610311</v>
          </cell>
          <cell r="C594">
            <v>6</v>
          </cell>
          <cell r="D594">
            <v>1</v>
          </cell>
          <cell r="E594" t="str">
            <v>03</v>
          </cell>
          <cell r="F594">
            <v>11</v>
          </cell>
          <cell r="G594" t="str">
            <v>Compensación por Residencia</v>
          </cell>
        </row>
        <row r="595">
          <cell r="B595">
            <v>610313</v>
          </cell>
          <cell r="C595">
            <v>6</v>
          </cell>
          <cell r="D595">
            <v>1</v>
          </cell>
          <cell r="E595" t="str">
            <v>03</v>
          </cell>
          <cell r="F595">
            <v>13</v>
          </cell>
          <cell r="G595" t="str">
            <v>Compensación por Cesación de Funciones</v>
          </cell>
        </row>
        <row r="596">
          <cell r="B596">
            <v>6104</v>
          </cell>
          <cell r="C596">
            <v>6</v>
          </cell>
          <cell r="D596">
            <v>1</v>
          </cell>
          <cell r="E596" t="str">
            <v>04</v>
          </cell>
          <cell r="F596">
            <v>0</v>
          </cell>
          <cell r="G596" t="str">
            <v>Subsidios</v>
          </cell>
        </row>
        <row r="597">
          <cell r="B597">
            <v>610401</v>
          </cell>
          <cell r="C597">
            <v>6</v>
          </cell>
          <cell r="D597">
            <v>1</v>
          </cell>
          <cell r="E597" t="str">
            <v>04</v>
          </cell>
          <cell r="F597" t="str">
            <v>01</v>
          </cell>
          <cell r="G597" t="str">
            <v>Por Cargas Familiares</v>
          </cell>
        </row>
        <row r="598">
          <cell r="B598">
            <v>610402</v>
          </cell>
          <cell r="C598">
            <v>6</v>
          </cell>
          <cell r="D598">
            <v>1</v>
          </cell>
          <cell r="E598" t="str">
            <v>04</v>
          </cell>
          <cell r="F598" t="str">
            <v>02</v>
          </cell>
          <cell r="G598" t="str">
            <v>De Educación</v>
          </cell>
        </row>
        <row r="599">
          <cell r="B599">
            <v>610403</v>
          </cell>
          <cell r="C599">
            <v>6</v>
          </cell>
          <cell r="D599">
            <v>1</v>
          </cell>
          <cell r="E599" t="str">
            <v>04</v>
          </cell>
          <cell r="F599" t="str">
            <v>03</v>
          </cell>
          <cell r="G599" t="str">
            <v>Por Maternidad</v>
          </cell>
        </row>
        <row r="600">
          <cell r="B600">
            <v>610605</v>
          </cell>
          <cell r="C600">
            <v>6</v>
          </cell>
          <cell r="D600">
            <v>1</v>
          </cell>
          <cell r="E600" t="str">
            <v>06</v>
          </cell>
          <cell r="F600" t="str">
            <v>05</v>
          </cell>
          <cell r="G600" t="str">
            <v>Jubilación Complementaria</v>
          </cell>
        </row>
        <row r="601">
          <cell r="B601">
            <v>610606</v>
          </cell>
          <cell r="C601">
            <v>6</v>
          </cell>
          <cell r="D601">
            <v>1</v>
          </cell>
          <cell r="E601" t="str">
            <v>06</v>
          </cell>
          <cell r="F601" t="str">
            <v>06</v>
          </cell>
          <cell r="G601" t="str">
            <v>Asignación Global de Jubilación Patronal para Trabajadores Amparados por el Código del
Trabajo</v>
          </cell>
        </row>
        <row r="602">
          <cell r="B602">
            <v>6107</v>
          </cell>
          <cell r="C602">
            <v>6</v>
          </cell>
          <cell r="D602">
            <v>1</v>
          </cell>
          <cell r="E602" t="str">
            <v>07</v>
          </cell>
          <cell r="F602">
            <v>0</v>
          </cell>
          <cell r="G602" t="str">
            <v>Indemnizaciones</v>
          </cell>
        </row>
        <row r="603">
          <cell r="B603">
            <v>610702</v>
          </cell>
          <cell r="C603">
            <v>6</v>
          </cell>
          <cell r="D603">
            <v>1</v>
          </cell>
          <cell r="E603" t="str">
            <v>07</v>
          </cell>
          <cell r="F603" t="str">
            <v>02</v>
          </cell>
          <cell r="G603" t="str">
            <v>Supresión de Puesto</v>
          </cell>
        </row>
        <row r="604">
          <cell r="B604">
            <v>610703</v>
          </cell>
          <cell r="C604">
            <v>6</v>
          </cell>
          <cell r="D604">
            <v>1</v>
          </cell>
          <cell r="E604" t="str">
            <v>07</v>
          </cell>
          <cell r="F604" t="str">
            <v>03</v>
          </cell>
          <cell r="G604" t="str">
            <v>Despido Intempestivo</v>
          </cell>
        </row>
        <row r="605">
          <cell r="B605">
            <v>610704</v>
          </cell>
          <cell r="C605">
            <v>6</v>
          </cell>
          <cell r="D605">
            <v>1</v>
          </cell>
          <cell r="E605" t="str">
            <v>07</v>
          </cell>
          <cell r="F605" t="str">
            <v>04</v>
          </cell>
          <cell r="G605" t="str">
            <v>Compensación por Desahucio</v>
          </cell>
        </row>
        <row r="606">
          <cell r="B606">
            <v>610705</v>
          </cell>
          <cell r="C606">
            <v>6</v>
          </cell>
          <cell r="D606">
            <v>1</v>
          </cell>
          <cell r="E606" t="str">
            <v>07</v>
          </cell>
          <cell r="F606" t="str">
            <v>05</v>
          </cell>
          <cell r="G606" t="str">
            <v>Restitución de Puesto</v>
          </cell>
        </row>
        <row r="607">
          <cell r="B607">
            <v>610706</v>
          </cell>
          <cell r="C607">
            <v>6</v>
          </cell>
          <cell r="D607">
            <v>1</v>
          </cell>
          <cell r="E607" t="str">
            <v>07</v>
          </cell>
          <cell r="F607" t="str">
            <v>06</v>
          </cell>
          <cell r="G607" t="str">
            <v>Beneficio por Jubilación</v>
          </cell>
        </row>
        <row r="608">
          <cell r="B608">
            <v>610707</v>
          </cell>
          <cell r="C608">
            <v>6</v>
          </cell>
          <cell r="D608">
            <v>1</v>
          </cell>
          <cell r="E608" t="str">
            <v>07</v>
          </cell>
          <cell r="F608" t="str">
            <v>07</v>
          </cell>
          <cell r="G608" t="str">
            <v>Compensación por Vacaciones no Gozadas por Cesación de Funciones</v>
          </cell>
        </row>
        <row r="609">
          <cell r="B609">
            <v>610708</v>
          </cell>
          <cell r="C609">
            <v>6</v>
          </cell>
          <cell r="D609">
            <v>1</v>
          </cell>
          <cell r="E609" t="str">
            <v>07</v>
          </cell>
          <cell r="F609" t="str">
            <v>08</v>
          </cell>
          <cell r="G609" t="str">
            <v>Por Accidente de Trabajo o Enfermedad</v>
          </cell>
        </row>
        <row r="610">
          <cell r="B610">
            <v>610709</v>
          </cell>
          <cell r="C610">
            <v>6</v>
          </cell>
          <cell r="D610">
            <v>1</v>
          </cell>
          <cell r="E610" t="str">
            <v>07</v>
          </cell>
          <cell r="F610" t="str">
            <v>09</v>
          </cell>
          <cell r="G610" t="str">
            <v>Por Renuncia Voluntaria</v>
          </cell>
        </row>
        <row r="611">
          <cell r="B611">
            <v>610710</v>
          </cell>
          <cell r="C611">
            <v>6</v>
          </cell>
          <cell r="D611">
            <v>1</v>
          </cell>
          <cell r="E611" t="str">
            <v>07</v>
          </cell>
          <cell r="F611">
            <v>10</v>
          </cell>
          <cell r="G611" t="str">
            <v>Por Compra de Renuncia</v>
          </cell>
        </row>
        <row r="612">
          <cell r="B612">
            <v>610711</v>
          </cell>
          <cell r="C612">
            <v>6</v>
          </cell>
          <cell r="D612">
            <v>1</v>
          </cell>
          <cell r="E612" t="str">
            <v>07</v>
          </cell>
          <cell r="F612">
            <v>11</v>
          </cell>
          <cell r="G612" t="str">
            <v>Indemnizaciones Laborales</v>
          </cell>
        </row>
        <row r="613">
          <cell r="B613">
            <v>610799</v>
          </cell>
          <cell r="C613">
            <v>6</v>
          </cell>
          <cell r="D613">
            <v>1</v>
          </cell>
          <cell r="E613" t="str">
            <v>07</v>
          </cell>
          <cell r="F613">
            <v>99</v>
          </cell>
          <cell r="G613" t="str">
            <v>Otras Indemnizaciones Laborales</v>
          </cell>
        </row>
        <row r="614">
          <cell r="B614">
            <v>6199</v>
          </cell>
          <cell r="C614">
            <v>6</v>
          </cell>
          <cell r="D614">
            <v>1</v>
          </cell>
          <cell r="E614">
            <v>99</v>
          </cell>
          <cell r="F614">
            <v>0</v>
          </cell>
          <cell r="G614" t="str">
            <v>Asignaciones a Distribuir</v>
          </cell>
        </row>
        <row r="615">
          <cell r="B615">
            <v>619901</v>
          </cell>
          <cell r="C615">
            <v>6</v>
          </cell>
          <cell r="D615">
            <v>1</v>
          </cell>
          <cell r="E615">
            <v>99</v>
          </cell>
          <cell r="F615" t="str">
            <v>01</v>
          </cell>
          <cell r="G615" t="str">
            <v>Asignación a Distribuir para Gastos en Personal de Producción</v>
          </cell>
        </row>
        <row r="616">
          <cell r="B616">
            <v>63</v>
          </cell>
          <cell r="C616">
            <v>6</v>
          </cell>
          <cell r="D616">
            <v>3</v>
          </cell>
          <cell r="E616">
            <v>0</v>
          </cell>
          <cell r="F616">
            <v>0</v>
          </cell>
          <cell r="G616" t="str">
            <v>BIENES Y SERVICIOS PARA LA PRODUCCIÓN</v>
          </cell>
        </row>
        <row r="617">
          <cell r="B617">
            <v>6301</v>
          </cell>
          <cell r="C617">
            <v>6</v>
          </cell>
          <cell r="D617">
            <v>3</v>
          </cell>
          <cell r="E617" t="str">
            <v>01</v>
          </cell>
          <cell r="F617">
            <v>0</v>
          </cell>
          <cell r="G617" t="str">
            <v>Servicios Básicos</v>
          </cell>
        </row>
        <row r="618">
          <cell r="B618">
            <v>630101</v>
          </cell>
          <cell r="C618">
            <v>6</v>
          </cell>
          <cell r="D618">
            <v>3</v>
          </cell>
          <cell r="E618" t="str">
            <v>01</v>
          </cell>
          <cell r="F618" t="str">
            <v>01</v>
          </cell>
          <cell r="G618" t="str">
            <v>Agua Potable</v>
          </cell>
        </row>
        <row r="619">
          <cell r="B619">
            <v>630102</v>
          </cell>
          <cell r="C619">
            <v>6</v>
          </cell>
          <cell r="D619">
            <v>3</v>
          </cell>
          <cell r="E619" t="str">
            <v>01</v>
          </cell>
          <cell r="F619" t="str">
            <v>02</v>
          </cell>
          <cell r="G619" t="str">
            <v>Agua de Riego</v>
          </cell>
        </row>
        <row r="620">
          <cell r="B620">
            <v>630104</v>
          </cell>
          <cell r="C620">
            <v>6</v>
          </cell>
          <cell r="D620">
            <v>3</v>
          </cell>
          <cell r="E620" t="str">
            <v>01</v>
          </cell>
          <cell r="F620" t="str">
            <v>04</v>
          </cell>
          <cell r="G620" t="str">
            <v>Energía Eléctrica</v>
          </cell>
        </row>
        <row r="621">
          <cell r="B621">
            <v>630105</v>
          </cell>
          <cell r="C621">
            <v>6</v>
          </cell>
          <cell r="D621">
            <v>3</v>
          </cell>
          <cell r="E621" t="str">
            <v>01</v>
          </cell>
          <cell r="F621" t="str">
            <v>05</v>
          </cell>
          <cell r="G621" t="str">
            <v>Telecomunicaciones</v>
          </cell>
        </row>
        <row r="622">
          <cell r="B622">
            <v>630106</v>
          </cell>
          <cell r="C622">
            <v>6</v>
          </cell>
          <cell r="D622">
            <v>3</v>
          </cell>
          <cell r="E622" t="str">
            <v>01</v>
          </cell>
          <cell r="F622" t="str">
            <v>06</v>
          </cell>
          <cell r="G622" t="str">
            <v>Servicio de Correo</v>
          </cell>
        </row>
        <row r="623">
          <cell r="B623">
            <v>6302</v>
          </cell>
          <cell r="C623">
            <v>6</v>
          </cell>
          <cell r="D623">
            <v>3</v>
          </cell>
          <cell r="E623" t="str">
            <v>02</v>
          </cell>
          <cell r="F623">
            <v>0</v>
          </cell>
          <cell r="G623" t="str">
            <v>Servicios Generales</v>
          </cell>
        </row>
        <row r="624">
          <cell r="B624">
            <v>630201</v>
          </cell>
          <cell r="C624">
            <v>6</v>
          </cell>
          <cell r="D624">
            <v>3</v>
          </cell>
          <cell r="E624" t="str">
            <v>02</v>
          </cell>
          <cell r="F624" t="str">
            <v>01</v>
          </cell>
          <cell r="G624" t="str">
            <v>Transporte de Personal</v>
          </cell>
        </row>
        <row r="625">
          <cell r="B625">
            <v>630202</v>
          </cell>
          <cell r="C625">
            <v>6</v>
          </cell>
          <cell r="D625">
            <v>3</v>
          </cell>
          <cell r="E625" t="str">
            <v>02</v>
          </cell>
          <cell r="F625" t="str">
            <v>02</v>
          </cell>
          <cell r="G625" t="str">
            <v>Fletes y Maniobras</v>
          </cell>
        </row>
        <row r="626">
          <cell r="B626">
            <v>630203</v>
          </cell>
          <cell r="C626">
            <v>6</v>
          </cell>
          <cell r="D626">
            <v>3</v>
          </cell>
          <cell r="E626" t="str">
            <v>02</v>
          </cell>
          <cell r="F626" t="str">
            <v>03</v>
          </cell>
          <cell r="G626" t="str">
            <v>Almacenamiento, Embalaje, Envase y Recarga de Extintores</v>
          </cell>
        </row>
        <row r="627">
          <cell r="B627">
            <v>630204</v>
          </cell>
          <cell r="C627">
            <v>6</v>
          </cell>
          <cell r="D627">
            <v>3</v>
          </cell>
          <cell r="E627" t="str">
            <v>02</v>
          </cell>
          <cell r="F627" t="str">
            <v>04</v>
          </cell>
          <cell r="G627" t="str">
            <v>Edición,     Impresión,     Reproducción,     Publicaciones,     Suscripciones,     Fotocopiado,
Traducción,  Empastado,  Enmarcación,  Serigrafía,  Fotografía,  Carnetización,  Filmación  e Imágenes Satelitales</v>
          </cell>
        </row>
        <row r="628">
          <cell r="B628">
            <v>630207</v>
          </cell>
          <cell r="C628">
            <v>6</v>
          </cell>
          <cell r="D628">
            <v>3</v>
          </cell>
          <cell r="E628" t="str">
            <v>02</v>
          </cell>
          <cell r="F628" t="str">
            <v>07</v>
          </cell>
          <cell r="G628" t="str">
            <v>Difusión e Información</v>
          </cell>
        </row>
        <row r="629">
          <cell r="B629">
            <v>630208</v>
          </cell>
          <cell r="C629">
            <v>6</v>
          </cell>
          <cell r="D629">
            <v>3</v>
          </cell>
          <cell r="E629" t="str">
            <v>02</v>
          </cell>
          <cell r="F629" t="str">
            <v>08</v>
          </cell>
          <cell r="G629" t="str">
            <v>Servicio de Vigilancia</v>
          </cell>
        </row>
        <row r="630">
          <cell r="B630">
            <v>630209</v>
          </cell>
          <cell r="C630">
            <v>6</v>
          </cell>
          <cell r="D630">
            <v>3</v>
          </cell>
          <cell r="E630" t="str">
            <v>02</v>
          </cell>
          <cell r="F630" t="str">
            <v>09</v>
          </cell>
          <cell r="G630" t="str">
            <v>Servicios de Aseo; Lavado de Vestimenta de Trabajo; Fumigación, Desinfección y Limpieza
de Instalaciones.</v>
          </cell>
        </row>
        <row r="631">
          <cell r="B631">
            <v>630210</v>
          </cell>
          <cell r="C631">
            <v>6</v>
          </cell>
          <cell r="D631">
            <v>3</v>
          </cell>
          <cell r="E631" t="str">
            <v>02</v>
          </cell>
          <cell r="F631">
            <v>10</v>
          </cell>
          <cell r="G631" t="str">
            <v>Servicio de Guardería</v>
          </cell>
        </row>
        <row r="632">
          <cell r="B632">
            <v>630212</v>
          </cell>
          <cell r="C632">
            <v>6</v>
          </cell>
          <cell r="D632">
            <v>3</v>
          </cell>
          <cell r="E632" t="str">
            <v>02</v>
          </cell>
          <cell r="F632">
            <v>12</v>
          </cell>
          <cell r="G632" t="str">
            <v>Investigaciones Profesionales y Análisis de Laboratorio</v>
          </cell>
        </row>
        <row r="633">
          <cell r="B633">
            <v>630217</v>
          </cell>
          <cell r="C633">
            <v>6</v>
          </cell>
          <cell r="D633">
            <v>3</v>
          </cell>
          <cell r="E633" t="str">
            <v>02</v>
          </cell>
          <cell r="F633">
            <v>17</v>
          </cell>
          <cell r="G633" t="str">
            <v>Servicios de Difusión e Información</v>
          </cell>
        </row>
        <row r="634">
          <cell r="B634">
            <v>630218</v>
          </cell>
          <cell r="C634">
            <v>6</v>
          </cell>
          <cell r="D634">
            <v>3</v>
          </cell>
          <cell r="E634" t="str">
            <v>02</v>
          </cell>
          <cell r="F634">
            <v>18</v>
          </cell>
          <cell r="G634" t="str">
            <v>Servicios de Publicidad y Propaganda en Medios de Comunicación Masiva</v>
          </cell>
        </row>
        <row r="635">
          <cell r="B635">
            <v>630219</v>
          </cell>
          <cell r="C635">
            <v>6</v>
          </cell>
          <cell r="D635">
            <v>3</v>
          </cell>
          <cell r="E635" t="str">
            <v>02</v>
          </cell>
          <cell r="F635">
            <v>19</v>
          </cell>
          <cell r="G635" t="str">
            <v>Servicios de Publicidad y Propaganda Usando otros Medios</v>
          </cell>
        </row>
        <row r="636">
          <cell r="B636">
            <v>630220</v>
          </cell>
          <cell r="C636">
            <v>6</v>
          </cell>
          <cell r="D636">
            <v>3</v>
          </cell>
          <cell r="E636" t="str">
            <v>02</v>
          </cell>
          <cell r="F636">
            <v>20</v>
          </cell>
          <cell r="G636" t="str">
            <v>Servicios para Actividades Agropecuarias, Silvícolas y Pesca</v>
          </cell>
        </row>
        <row r="637">
          <cell r="B637">
            <v>630221</v>
          </cell>
          <cell r="C637">
            <v>6</v>
          </cell>
          <cell r="D637">
            <v>3</v>
          </cell>
          <cell r="E637" t="str">
            <v>02</v>
          </cell>
          <cell r="F637">
            <v>21</v>
          </cell>
          <cell r="G637" t="str">
            <v>Servicios Personales Eventuales sin Relación de Dependencia</v>
          </cell>
        </row>
        <row r="638">
          <cell r="B638">
            <v>630222</v>
          </cell>
          <cell r="C638">
            <v>6</v>
          </cell>
          <cell r="D638">
            <v>3</v>
          </cell>
          <cell r="E638" t="str">
            <v>02</v>
          </cell>
          <cell r="F638">
            <v>22</v>
          </cell>
          <cell r="G638" t="str">
            <v>Servicios y Derechos en Producción y Programación de Radio y Televisión</v>
          </cell>
        </row>
        <row r="639">
          <cell r="B639">
            <v>630223</v>
          </cell>
          <cell r="C639">
            <v>6</v>
          </cell>
          <cell r="D639">
            <v>3</v>
          </cell>
          <cell r="E639" t="str">
            <v>02</v>
          </cell>
          <cell r="F639">
            <v>23</v>
          </cell>
          <cell r="G639" t="str">
            <v>Servicios de Cartografía</v>
          </cell>
        </row>
        <row r="640">
          <cell r="B640">
            <v>630224</v>
          </cell>
          <cell r="C640">
            <v>6</v>
          </cell>
          <cell r="D640">
            <v>3</v>
          </cell>
          <cell r="E640" t="str">
            <v>02</v>
          </cell>
          <cell r="F640">
            <v>24</v>
          </cell>
          <cell r="G640" t="str">
            <v>Servicio de Implementación y Administración de Bancos de Información</v>
          </cell>
        </row>
        <row r="641">
          <cell r="B641">
            <v>630225</v>
          </cell>
          <cell r="C641">
            <v>6</v>
          </cell>
          <cell r="D641">
            <v>3</v>
          </cell>
          <cell r="E641" t="str">
            <v>02</v>
          </cell>
          <cell r="F641">
            <v>25</v>
          </cell>
          <cell r="G641" t="str">
            <v>Servicio  de  Incineración  de  Documentos  Públicos;  Bienes  Defectuosos  y/o  Caducados;
Desechos de Laboratorio; y, Otros</v>
          </cell>
        </row>
        <row r="642">
          <cell r="B642">
            <v>630226</v>
          </cell>
          <cell r="C642">
            <v>6</v>
          </cell>
          <cell r="D642">
            <v>3</v>
          </cell>
          <cell r="E642" t="str">
            <v>02</v>
          </cell>
          <cell r="F642">
            <v>26</v>
          </cell>
          <cell r="G642" t="str">
            <v>Servicios Médicos Hospitalarios y Complementarios</v>
          </cell>
        </row>
        <row r="643">
          <cell r="B643">
            <v>630227</v>
          </cell>
          <cell r="C643">
            <v>6</v>
          </cell>
          <cell r="D643">
            <v>3</v>
          </cell>
          <cell r="E643" t="str">
            <v>02</v>
          </cell>
          <cell r="F643">
            <v>27</v>
          </cell>
          <cell r="G643" t="str">
            <v>Servicios de Repatriación de Cadáveres de Ecuatorianos Fallecidos en el Exterior</v>
          </cell>
        </row>
        <row r="644">
          <cell r="B644">
            <v>630228</v>
          </cell>
          <cell r="C644">
            <v>6</v>
          </cell>
          <cell r="D644">
            <v>3</v>
          </cell>
          <cell r="E644" t="str">
            <v>02</v>
          </cell>
          <cell r="F644">
            <v>28</v>
          </cell>
          <cell r="G644" t="str">
            <v>Servicios  de  Provisión  de  Dispositivos  Electrónicos  para  Registro  de  Firmas  Digitales
Gastos destinados al pago del servicio por la provisión de dispositivos electrónicos para registrar firmas digitales.</v>
          </cell>
        </row>
        <row r="645">
          <cell r="B645">
            <v>630229</v>
          </cell>
          <cell r="C645">
            <v>6</v>
          </cell>
          <cell r="D645">
            <v>3</v>
          </cell>
          <cell r="E645" t="str">
            <v>02</v>
          </cell>
          <cell r="F645">
            <v>29</v>
          </cell>
          <cell r="G645" t="str">
            <v>Servicios de Soporte al Usuario a través de Centros de Servicio y Operadores Telefónicos</v>
          </cell>
        </row>
        <row r="646">
          <cell r="B646">
            <v>630230</v>
          </cell>
          <cell r="C646">
            <v>6</v>
          </cell>
          <cell r="D646">
            <v>3</v>
          </cell>
          <cell r="E646" t="str">
            <v>02</v>
          </cell>
          <cell r="F646">
            <v>30</v>
          </cell>
          <cell r="G646" t="str">
            <v>Digitalización de Información y Datos Públicos</v>
          </cell>
        </row>
        <row r="647">
          <cell r="B647">
            <v>630231</v>
          </cell>
          <cell r="C647">
            <v>6</v>
          </cell>
          <cell r="D647">
            <v>3</v>
          </cell>
          <cell r="E647" t="str">
            <v>02</v>
          </cell>
          <cell r="F647">
            <v>31</v>
          </cell>
          <cell r="G647" t="str">
            <v>Servicios de Protección y Asistencia Técnica a Víctimas, Testigos y Otros Participantes en
Procesos Penales</v>
          </cell>
        </row>
        <row r="648">
          <cell r="B648">
            <v>630232</v>
          </cell>
          <cell r="C648">
            <v>6</v>
          </cell>
          <cell r="D648">
            <v>3</v>
          </cell>
          <cell r="E648" t="str">
            <v>02</v>
          </cell>
          <cell r="F648">
            <v>32</v>
          </cell>
          <cell r="G648" t="str">
            <v>Barrido Predial para la Modernización del Sistema de Información Predial</v>
          </cell>
        </row>
        <row r="649">
          <cell r="B649">
            <v>630233</v>
          </cell>
          <cell r="C649">
            <v>6</v>
          </cell>
          <cell r="D649">
            <v>3</v>
          </cell>
          <cell r="E649" t="str">
            <v>02</v>
          </cell>
          <cell r="F649">
            <v>33</v>
          </cell>
          <cell r="G649" t="str">
            <v>Servicios para las Actividades Mineras e Hidrocarburíferas</v>
          </cell>
        </row>
        <row r="650">
          <cell r="B650">
            <v>630234</v>
          </cell>
          <cell r="C650">
            <v>6</v>
          </cell>
          <cell r="D650">
            <v>3</v>
          </cell>
          <cell r="E650" t="str">
            <v>02</v>
          </cell>
          <cell r="F650">
            <v>34</v>
          </cell>
          <cell r="G650" t="str">
            <v>Comisiones por la Venta de Productos, Servicios Postales y Financieros</v>
          </cell>
        </row>
        <row r="651">
          <cell r="B651">
            <v>630235</v>
          </cell>
          <cell r="C651">
            <v>6</v>
          </cell>
          <cell r="D651">
            <v>3</v>
          </cell>
          <cell r="E651" t="str">
            <v>02</v>
          </cell>
          <cell r="F651">
            <v>35</v>
          </cell>
          <cell r="G651" t="str">
            <v>Servicio de Alimentación</v>
          </cell>
        </row>
        <row r="652">
          <cell r="B652">
            <v>630236</v>
          </cell>
          <cell r="C652">
            <v>6</v>
          </cell>
          <cell r="D652">
            <v>3</v>
          </cell>
          <cell r="E652" t="str">
            <v>02</v>
          </cell>
          <cell r="F652">
            <v>36</v>
          </cell>
          <cell r="G652" t="str">
            <v>Servicios en Plantaciones Forestales</v>
          </cell>
        </row>
        <row r="653">
          <cell r="B653">
            <v>630237</v>
          </cell>
          <cell r="C653">
            <v>6</v>
          </cell>
          <cell r="D653">
            <v>3</v>
          </cell>
          <cell r="E653" t="str">
            <v>02</v>
          </cell>
          <cell r="F653">
            <v>37</v>
          </cell>
          <cell r="G653" t="str">
            <v>Remediación, Restauración y Descontaminación de Cuerpos de Agua</v>
          </cell>
        </row>
        <row r="654">
          <cell r="B654">
            <v>630238</v>
          </cell>
          <cell r="C654">
            <v>6</v>
          </cell>
          <cell r="D654">
            <v>3</v>
          </cell>
          <cell r="E654" t="str">
            <v>02</v>
          </cell>
          <cell r="F654">
            <v>38</v>
          </cell>
          <cell r="G654" t="str">
            <v>Servicio de Administración de Patio de Contenedores</v>
          </cell>
        </row>
        <row r="655">
          <cell r="B655">
            <v>630241</v>
          </cell>
          <cell r="C655">
            <v>6</v>
          </cell>
          <cell r="D655">
            <v>3</v>
          </cell>
          <cell r="E655" t="str">
            <v>02</v>
          </cell>
          <cell r="F655">
            <v>41</v>
          </cell>
          <cell r="G655" t="str">
            <v>Servicios de Monitoreo de la Información en Televisión, Radio, Prensa, Medios On - Line y
Otros</v>
          </cell>
        </row>
        <row r="656">
          <cell r="B656">
            <v>630242</v>
          </cell>
          <cell r="C656">
            <v>6</v>
          </cell>
          <cell r="D656">
            <v>3</v>
          </cell>
          <cell r="E656" t="str">
            <v>02</v>
          </cell>
          <cell r="F656">
            <v>42</v>
          </cell>
          <cell r="G656" t="str">
            <v>Servicios   de   Almacenamiento,   Control,   Custodia   y   Dispensación   de   Medicamentos,
Materiales e Insumos Médicos</v>
          </cell>
        </row>
        <row r="657">
          <cell r="B657">
            <v>630243</v>
          </cell>
          <cell r="C657">
            <v>6</v>
          </cell>
          <cell r="D657">
            <v>3</v>
          </cell>
          <cell r="E657" t="str">
            <v>02</v>
          </cell>
          <cell r="F657">
            <v>43</v>
          </cell>
          <cell r="G657" t="str">
            <v>Garantía Extendida de Bienes</v>
          </cell>
        </row>
        <row r="658">
          <cell r="B658">
            <v>630244</v>
          </cell>
          <cell r="C658">
            <v>6</v>
          </cell>
          <cell r="D658">
            <v>3</v>
          </cell>
          <cell r="E658" t="str">
            <v>02</v>
          </cell>
          <cell r="F658">
            <v>44</v>
          </cell>
          <cell r="G658" t="str">
            <v>Servicio de Confección de Menaje de Hogar y/o Prendas de Protección</v>
          </cell>
        </row>
        <row r="659">
          <cell r="B659">
            <v>630299</v>
          </cell>
          <cell r="C659">
            <v>6</v>
          </cell>
          <cell r="D659">
            <v>3</v>
          </cell>
          <cell r="E659" t="str">
            <v>02</v>
          </cell>
          <cell r="F659">
            <v>99</v>
          </cell>
          <cell r="G659" t="str">
            <v>Otros Servicios</v>
          </cell>
        </row>
        <row r="660">
          <cell r="B660">
            <v>6303</v>
          </cell>
          <cell r="C660">
            <v>6</v>
          </cell>
          <cell r="D660">
            <v>3</v>
          </cell>
          <cell r="E660" t="str">
            <v>03</v>
          </cell>
          <cell r="F660">
            <v>0</v>
          </cell>
          <cell r="G660" t="str">
            <v>Traslados, Instalaciones, Viáticos y Subsistencias</v>
          </cell>
        </row>
        <row r="661">
          <cell r="B661">
            <v>630301</v>
          </cell>
          <cell r="C661">
            <v>6</v>
          </cell>
          <cell r="D661">
            <v>3</v>
          </cell>
          <cell r="E661" t="str">
            <v>03</v>
          </cell>
          <cell r="F661" t="str">
            <v>01</v>
          </cell>
          <cell r="G661" t="str">
            <v>Pasajes al Interior</v>
          </cell>
        </row>
        <row r="662">
          <cell r="B662">
            <v>630302</v>
          </cell>
          <cell r="C662">
            <v>6</v>
          </cell>
          <cell r="D662">
            <v>3</v>
          </cell>
          <cell r="E662" t="str">
            <v>03</v>
          </cell>
          <cell r="F662" t="str">
            <v>02</v>
          </cell>
          <cell r="G662" t="str">
            <v>Pasajes al Exterior</v>
          </cell>
        </row>
        <row r="663">
          <cell r="B663">
            <v>630303</v>
          </cell>
          <cell r="C663">
            <v>6</v>
          </cell>
          <cell r="D663">
            <v>3</v>
          </cell>
          <cell r="E663" t="str">
            <v>03</v>
          </cell>
          <cell r="F663" t="str">
            <v>03</v>
          </cell>
          <cell r="G663" t="str">
            <v>Viáticos y Subsistencias en el Interior</v>
          </cell>
        </row>
        <row r="664">
          <cell r="B664">
            <v>630304</v>
          </cell>
          <cell r="C664">
            <v>6</v>
          </cell>
          <cell r="D664">
            <v>3</v>
          </cell>
          <cell r="E664" t="str">
            <v>03</v>
          </cell>
          <cell r="F664" t="str">
            <v>04</v>
          </cell>
          <cell r="G664" t="str">
            <v>Viáticos y Subsistencias en el Exterior</v>
          </cell>
        </row>
        <row r="665">
          <cell r="B665">
            <v>630305</v>
          </cell>
          <cell r="C665">
            <v>6</v>
          </cell>
          <cell r="D665">
            <v>3</v>
          </cell>
          <cell r="E665" t="str">
            <v>03</v>
          </cell>
          <cell r="F665" t="str">
            <v>05</v>
          </cell>
          <cell r="G665" t="str">
            <v>Mudanzas e Instalaciones</v>
          </cell>
        </row>
        <row r="666">
          <cell r="B666">
            <v>630306</v>
          </cell>
          <cell r="C666">
            <v>6</v>
          </cell>
          <cell r="D666">
            <v>3</v>
          </cell>
          <cell r="E666" t="str">
            <v>03</v>
          </cell>
          <cell r="F666" t="str">
            <v>06</v>
          </cell>
          <cell r="G666" t="str">
            <v>Viáticos por Gastos de Residencia</v>
          </cell>
        </row>
        <row r="667">
          <cell r="B667">
            <v>630307</v>
          </cell>
          <cell r="C667">
            <v>6</v>
          </cell>
          <cell r="D667">
            <v>3</v>
          </cell>
          <cell r="E667" t="str">
            <v>03</v>
          </cell>
          <cell r="F667" t="str">
            <v>07</v>
          </cell>
          <cell r="G667" t="str">
            <v>Gastos para la Atención de Delegados Extranjeros y Nacionales. Deportistas, Entrenadores
y Cuerpo Técnico que Representen al País</v>
          </cell>
        </row>
        <row r="668">
          <cell r="B668">
            <v>630308</v>
          </cell>
          <cell r="C668">
            <v>6</v>
          </cell>
          <cell r="D668">
            <v>3</v>
          </cell>
          <cell r="E668" t="str">
            <v>03</v>
          </cell>
          <cell r="F668" t="str">
            <v>08</v>
          </cell>
          <cell r="G668" t="str">
            <v>Recargos por los Cambios en la uUilización de Pasajes al Interior y al Exterior emitidos por
las Empresas</v>
          </cell>
        </row>
        <row r="669">
          <cell r="B669">
            <v>6304</v>
          </cell>
          <cell r="C669">
            <v>6</v>
          </cell>
          <cell r="D669">
            <v>3</v>
          </cell>
          <cell r="E669" t="str">
            <v>04</v>
          </cell>
          <cell r="F669">
            <v>0</v>
          </cell>
          <cell r="G669" t="str">
            <v>Instalación, Mantenimiento y Reparaciones Menores</v>
          </cell>
        </row>
        <row r="670">
          <cell r="B670">
            <v>630401</v>
          </cell>
          <cell r="C670">
            <v>6</v>
          </cell>
          <cell r="D670">
            <v>3</v>
          </cell>
          <cell r="E670" t="str">
            <v>04</v>
          </cell>
          <cell r="F670" t="str">
            <v>01</v>
          </cell>
          <cell r="G670" t="str">
            <v>Terrenos</v>
          </cell>
        </row>
        <row r="671">
          <cell r="B671">
            <v>630402</v>
          </cell>
          <cell r="C671">
            <v>6</v>
          </cell>
          <cell r="D671">
            <v>3</v>
          </cell>
          <cell r="E671" t="str">
            <v>04</v>
          </cell>
          <cell r="F671" t="str">
            <v>02</v>
          </cell>
          <cell r="G671" t="str">
            <v>Edificios,  Locales,  Residencias  y  Cableado  Estructurado  (Intalaci´n,  Mantenimiento  y
Reparación)</v>
          </cell>
        </row>
        <row r="672">
          <cell r="B672">
            <v>630403</v>
          </cell>
          <cell r="C672">
            <v>6</v>
          </cell>
          <cell r="D672">
            <v>3</v>
          </cell>
          <cell r="E672" t="str">
            <v>04</v>
          </cell>
          <cell r="F672" t="str">
            <v>03</v>
          </cell>
          <cell r="G672" t="str">
            <v>Mobiliario (Instalación, Mantenimiento y Reparación)</v>
          </cell>
        </row>
        <row r="673">
          <cell r="B673">
            <v>630404</v>
          </cell>
          <cell r="C673">
            <v>6</v>
          </cell>
          <cell r="D673">
            <v>3</v>
          </cell>
          <cell r="E673" t="str">
            <v>04</v>
          </cell>
          <cell r="F673" t="str">
            <v>04</v>
          </cell>
          <cell r="G673" t="str">
            <v>Maquinarias y Equipos (Mantenimiento y Reparación)</v>
          </cell>
        </row>
        <row r="674">
          <cell r="B674">
            <v>630405</v>
          </cell>
          <cell r="C674">
            <v>6</v>
          </cell>
          <cell r="D674">
            <v>3</v>
          </cell>
          <cell r="E674" t="str">
            <v>04</v>
          </cell>
          <cell r="F674" t="str">
            <v>05</v>
          </cell>
          <cell r="G674" t="str">
            <v>Vehículos (Mantenimiento y Reparación)</v>
          </cell>
        </row>
        <row r="675">
          <cell r="B675">
            <v>630406</v>
          </cell>
          <cell r="C675">
            <v>6</v>
          </cell>
          <cell r="D675">
            <v>3</v>
          </cell>
          <cell r="E675" t="str">
            <v>04</v>
          </cell>
          <cell r="F675" t="str">
            <v>06</v>
          </cell>
          <cell r="G675" t="str">
            <v>Herramientas (Mantenimiento y Reparación)</v>
          </cell>
        </row>
        <row r="676">
          <cell r="B676">
            <v>630415</v>
          </cell>
          <cell r="C676">
            <v>6</v>
          </cell>
          <cell r="D676">
            <v>3</v>
          </cell>
          <cell r="E676" t="str">
            <v>04</v>
          </cell>
          <cell r="F676">
            <v>15</v>
          </cell>
          <cell r="G676" t="str">
            <v>Bienes Biológicos</v>
          </cell>
        </row>
        <row r="677">
          <cell r="B677">
            <v>630417</v>
          </cell>
          <cell r="C677">
            <v>6</v>
          </cell>
          <cell r="D677">
            <v>3</v>
          </cell>
          <cell r="E677" t="str">
            <v>04</v>
          </cell>
          <cell r="F677">
            <v>17</v>
          </cell>
          <cell r="G677" t="str">
            <v>Infraestructura</v>
          </cell>
        </row>
        <row r="678">
          <cell r="B678">
            <v>630418</v>
          </cell>
          <cell r="C678">
            <v>6</v>
          </cell>
          <cell r="D678">
            <v>3</v>
          </cell>
          <cell r="E678" t="str">
            <v>04</v>
          </cell>
          <cell r="F678">
            <v>18</v>
          </cell>
          <cell r="G678" t="str">
            <v>Gastos en Mantenimiento de Áreas Verdes y Arreglo de Vías Internas</v>
          </cell>
        </row>
        <row r="679">
          <cell r="B679">
            <v>630419</v>
          </cell>
          <cell r="C679">
            <v>6</v>
          </cell>
          <cell r="D679">
            <v>3</v>
          </cell>
          <cell r="E679" t="str">
            <v>04</v>
          </cell>
          <cell r="F679">
            <v>19</v>
          </cell>
          <cell r="G679" t="str">
            <v>Instalación, Mantenimiento y Reparación de Bienes Deportivos</v>
          </cell>
        </row>
        <row r="680">
          <cell r="B680">
            <v>630499</v>
          </cell>
          <cell r="C680">
            <v>6</v>
          </cell>
          <cell r="D680">
            <v>3</v>
          </cell>
          <cell r="E680" t="str">
            <v>04</v>
          </cell>
          <cell r="F680">
            <v>99</v>
          </cell>
          <cell r="G680" t="str">
            <v>Otras Instalaciones, Mantenimientos y Reparaciones</v>
          </cell>
        </row>
        <row r="681">
          <cell r="B681">
            <v>6305</v>
          </cell>
          <cell r="C681">
            <v>6</v>
          </cell>
          <cell r="D681">
            <v>3</v>
          </cell>
          <cell r="E681" t="str">
            <v>05</v>
          </cell>
          <cell r="F681">
            <v>0</v>
          </cell>
          <cell r="G681" t="str">
            <v>Arrendamiento de Bienes</v>
          </cell>
        </row>
        <row r="682">
          <cell r="B682">
            <v>630501</v>
          </cell>
          <cell r="C682">
            <v>6</v>
          </cell>
          <cell r="D682">
            <v>3</v>
          </cell>
          <cell r="E682" t="str">
            <v>05</v>
          </cell>
          <cell r="F682" t="str">
            <v>01</v>
          </cell>
          <cell r="G682" t="str">
            <v>Terrenos (Arrendamiento)</v>
          </cell>
        </row>
        <row r="683">
          <cell r="B683">
            <v>630502</v>
          </cell>
          <cell r="C683">
            <v>6</v>
          </cell>
          <cell r="D683">
            <v>3</v>
          </cell>
          <cell r="E683" t="str">
            <v>05</v>
          </cell>
          <cell r="F683" t="str">
            <v>02</v>
          </cell>
          <cell r="G683" t="str">
            <v>Edificios,    Locales,    Residencias,    Parqueaderos,    Casilleros    Judiciales    y   Bancarios
(Arrendamiento)</v>
          </cell>
        </row>
        <row r="684">
          <cell r="B684">
            <v>630503</v>
          </cell>
          <cell r="C684">
            <v>6</v>
          </cell>
          <cell r="D684">
            <v>3</v>
          </cell>
          <cell r="E684" t="str">
            <v>05</v>
          </cell>
          <cell r="F684" t="str">
            <v>03</v>
          </cell>
          <cell r="G684" t="str">
            <v>Mobiliario (Arrendamiento)</v>
          </cell>
        </row>
        <row r="685">
          <cell r="B685">
            <v>630504</v>
          </cell>
          <cell r="C685">
            <v>6</v>
          </cell>
          <cell r="D685">
            <v>3</v>
          </cell>
          <cell r="E685" t="str">
            <v>05</v>
          </cell>
          <cell r="F685" t="str">
            <v>04</v>
          </cell>
          <cell r="G685" t="str">
            <v>Maquinaria y Equipo (Arrendamiento)</v>
          </cell>
        </row>
        <row r="686">
          <cell r="B686">
            <v>630505</v>
          </cell>
          <cell r="C686">
            <v>6</v>
          </cell>
          <cell r="D686">
            <v>3</v>
          </cell>
          <cell r="E686" t="str">
            <v>05</v>
          </cell>
          <cell r="F686" t="str">
            <v>05</v>
          </cell>
          <cell r="G686" t="str">
            <v>Vehículos (Arrendamiento)</v>
          </cell>
        </row>
        <row r="687">
          <cell r="B687">
            <v>630506</v>
          </cell>
          <cell r="C687">
            <v>6</v>
          </cell>
          <cell r="D687">
            <v>3</v>
          </cell>
          <cell r="E687" t="str">
            <v>05</v>
          </cell>
          <cell r="F687" t="str">
            <v>06</v>
          </cell>
          <cell r="G687" t="str">
            <v>Herramientas (Arrendamiento)</v>
          </cell>
        </row>
        <row r="688">
          <cell r="B688">
            <v>630515</v>
          </cell>
          <cell r="C688">
            <v>6</v>
          </cell>
          <cell r="D688">
            <v>3</v>
          </cell>
          <cell r="E688" t="str">
            <v>05</v>
          </cell>
          <cell r="F688">
            <v>15</v>
          </cell>
          <cell r="G688" t="str">
            <v>Bienes Biológicos (Alquiler)</v>
          </cell>
        </row>
        <row r="689">
          <cell r="B689">
            <v>630599</v>
          </cell>
          <cell r="C689">
            <v>6</v>
          </cell>
          <cell r="D689">
            <v>3</v>
          </cell>
          <cell r="E689" t="str">
            <v>05</v>
          </cell>
          <cell r="F689">
            <v>99</v>
          </cell>
          <cell r="G689" t="str">
            <v>Otros Arrendamientos</v>
          </cell>
        </row>
        <row r="690">
          <cell r="B690">
            <v>6306</v>
          </cell>
          <cell r="C690">
            <v>6</v>
          </cell>
          <cell r="D690">
            <v>3</v>
          </cell>
          <cell r="E690" t="str">
            <v>06</v>
          </cell>
          <cell r="F690">
            <v>0</v>
          </cell>
          <cell r="G690" t="str">
            <v>Contratación de Estudios, Investigaciones y Servicios Técnicos  Especializados</v>
          </cell>
        </row>
        <row r="691">
          <cell r="B691">
            <v>630601</v>
          </cell>
          <cell r="C691">
            <v>6</v>
          </cell>
          <cell r="D691">
            <v>3</v>
          </cell>
          <cell r="E691" t="str">
            <v>06</v>
          </cell>
          <cell r="F691" t="str">
            <v>01</v>
          </cell>
          <cell r="G691" t="str">
            <v>Consultoría, Asesoría e Investigación Especializada</v>
          </cell>
        </row>
        <row r="692">
          <cell r="B692">
            <v>630602</v>
          </cell>
          <cell r="C692">
            <v>6</v>
          </cell>
          <cell r="D692">
            <v>3</v>
          </cell>
          <cell r="E692" t="str">
            <v>06</v>
          </cell>
          <cell r="F692" t="str">
            <v>02</v>
          </cell>
          <cell r="G692" t="str">
            <v>Servicios de Auditoría</v>
          </cell>
        </row>
        <row r="693">
          <cell r="B693">
            <v>630603</v>
          </cell>
          <cell r="C693">
            <v>6</v>
          </cell>
          <cell r="D693">
            <v>3</v>
          </cell>
          <cell r="E693" t="str">
            <v>06</v>
          </cell>
          <cell r="F693" t="str">
            <v>03</v>
          </cell>
          <cell r="G693" t="str">
            <v>Servicios de Capacitación</v>
          </cell>
        </row>
        <row r="694">
          <cell r="B694">
            <v>630604</v>
          </cell>
          <cell r="C694">
            <v>6</v>
          </cell>
          <cell r="D694">
            <v>3</v>
          </cell>
          <cell r="E694" t="str">
            <v>06</v>
          </cell>
          <cell r="F694" t="str">
            <v>04</v>
          </cell>
          <cell r="G694" t="str">
            <v>Fiscalización e Inspecciones Técnicas</v>
          </cell>
        </row>
        <row r="695">
          <cell r="B695">
            <v>630605</v>
          </cell>
          <cell r="C695">
            <v>6</v>
          </cell>
          <cell r="D695">
            <v>3</v>
          </cell>
          <cell r="E695" t="str">
            <v>06</v>
          </cell>
          <cell r="F695" t="str">
            <v>05</v>
          </cell>
          <cell r="G695" t="str">
            <v>Estudio y Diseño de Proyectos</v>
          </cell>
        </row>
        <row r="696">
          <cell r="B696">
            <v>630606</v>
          </cell>
          <cell r="C696">
            <v>6</v>
          </cell>
          <cell r="D696">
            <v>3</v>
          </cell>
          <cell r="E696" t="str">
            <v>06</v>
          </cell>
          <cell r="F696" t="str">
            <v>06</v>
          </cell>
          <cell r="G696" t="str">
            <v>Honorarios por Contratos Civiles de Servicios</v>
          </cell>
        </row>
        <row r="697">
          <cell r="B697">
            <v>630607</v>
          </cell>
          <cell r="C697">
            <v>6</v>
          </cell>
          <cell r="D697">
            <v>3</v>
          </cell>
          <cell r="E697" t="str">
            <v>06</v>
          </cell>
          <cell r="F697" t="str">
            <v>07</v>
          </cell>
          <cell r="G697" t="str">
            <v>Servicios Técnicos Especializados</v>
          </cell>
        </row>
        <row r="698">
          <cell r="B698">
            <v>630608</v>
          </cell>
          <cell r="C698">
            <v>6</v>
          </cell>
          <cell r="D698">
            <v>3</v>
          </cell>
          <cell r="E698" t="str">
            <v>06</v>
          </cell>
          <cell r="F698" t="str">
            <v>08</v>
          </cell>
          <cell r="G698" t="str">
            <v>Registro,  Inscripción  y Otros  Gastos  previos  a  ser  aceptados  en  una  Capacitación  en  el
Exterior</v>
          </cell>
        </row>
        <row r="699">
          <cell r="B699">
            <v>630609</v>
          </cell>
          <cell r="C699">
            <v>6</v>
          </cell>
          <cell r="D699">
            <v>3</v>
          </cell>
          <cell r="E699" t="str">
            <v>06</v>
          </cell>
          <cell r="F699" t="str">
            <v>09</v>
          </cell>
          <cell r="G699" t="str">
            <v>Investigaciones Profesionales y Análisis de Laboratorio</v>
          </cell>
        </row>
        <row r="700">
          <cell r="B700">
            <v>630610</v>
          </cell>
          <cell r="C700">
            <v>6</v>
          </cell>
          <cell r="D700">
            <v>3</v>
          </cell>
          <cell r="E700" t="str">
            <v>06</v>
          </cell>
          <cell r="F700">
            <v>10</v>
          </cell>
          <cell r="G700" t="str">
            <v>Servicios de Cartografía</v>
          </cell>
        </row>
        <row r="701">
          <cell r="B701">
            <v>6307</v>
          </cell>
          <cell r="C701">
            <v>6</v>
          </cell>
          <cell r="D701">
            <v>3</v>
          </cell>
          <cell r="E701" t="str">
            <v>07</v>
          </cell>
          <cell r="F701">
            <v>0</v>
          </cell>
          <cell r="G701" t="str">
            <v>Gastos en Informática</v>
          </cell>
        </row>
        <row r="702">
          <cell r="B702">
            <v>630701</v>
          </cell>
          <cell r="C702">
            <v>6</v>
          </cell>
          <cell r="D702">
            <v>3</v>
          </cell>
          <cell r="E702" t="str">
            <v>07</v>
          </cell>
          <cell r="F702" t="str">
            <v>01</v>
          </cell>
          <cell r="G702" t="str">
            <v>Desarrollo, Actualización, Asistencia Técnica y Soporte de Sistemas Informáticos</v>
          </cell>
        </row>
        <row r="703">
          <cell r="B703">
            <v>630702</v>
          </cell>
          <cell r="C703">
            <v>6</v>
          </cell>
          <cell r="D703">
            <v>3</v>
          </cell>
          <cell r="E703" t="str">
            <v>07</v>
          </cell>
          <cell r="F703" t="str">
            <v>02</v>
          </cell>
          <cell r="G703" t="str">
            <v>Arrendamiento y Licencias de Uso de Paquetes Informáticos</v>
          </cell>
        </row>
        <row r="704">
          <cell r="B704">
            <v>630703</v>
          </cell>
          <cell r="C704">
            <v>6</v>
          </cell>
          <cell r="D704">
            <v>3</v>
          </cell>
          <cell r="E704" t="str">
            <v>07</v>
          </cell>
          <cell r="F704" t="str">
            <v>03</v>
          </cell>
          <cell r="G704" t="str">
            <v>Arrendamiento de Equipos Informáticos</v>
          </cell>
        </row>
        <row r="705">
          <cell r="B705">
            <v>630704</v>
          </cell>
          <cell r="C705">
            <v>6</v>
          </cell>
          <cell r="D705">
            <v>3</v>
          </cell>
          <cell r="E705" t="str">
            <v>07</v>
          </cell>
          <cell r="F705" t="str">
            <v>04</v>
          </cell>
          <cell r="G705" t="str">
            <v>Mantenimiento y Reparación de Equipos y Sistemas Informáticos</v>
          </cell>
        </row>
        <row r="706">
          <cell r="B706">
            <v>6308</v>
          </cell>
          <cell r="C706">
            <v>6</v>
          </cell>
          <cell r="D706">
            <v>3</v>
          </cell>
          <cell r="E706" t="str">
            <v>08</v>
          </cell>
          <cell r="F706">
            <v>0</v>
          </cell>
          <cell r="G706" t="str">
            <v>Bienes de Uso y Consumo de Producción</v>
          </cell>
        </row>
        <row r="707">
          <cell r="B707">
            <v>630801</v>
          </cell>
          <cell r="C707">
            <v>6</v>
          </cell>
          <cell r="D707">
            <v>3</v>
          </cell>
          <cell r="E707" t="str">
            <v>08</v>
          </cell>
          <cell r="F707" t="str">
            <v>01</v>
          </cell>
          <cell r="G707" t="str">
            <v>Alimentos y Bebidas</v>
          </cell>
        </row>
        <row r="708">
          <cell r="B708">
            <v>630802</v>
          </cell>
          <cell r="C708">
            <v>6</v>
          </cell>
          <cell r="D708">
            <v>3</v>
          </cell>
          <cell r="E708" t="str">
            <v>08</v>
          </cell>
          <cell r="F708" t="str">
            <v>02</v>
          </cell>
          <cell r="G708" t="str">
            <v>Vestuario, Lencería y Prendas de Protección</v>
          </cell>
        </row>
        <row r="709">
          <cell r="B709">
            <v>630803</v>
          </cell>
          <cell r="C709">
            <v>6</v>
          </cell>
          <cell r="D709">
            <v>3</v>
          </cell>
          <cell r="E709" t="str">
            <v>08</v>
          </cell>
          <cell r="F709" t="str">
            <v>03</v>
          </cell>
          <cell r="G709" t="str">
            <v>Combustibles, Lubricantes y Aditivos</v>
          </cell>
        </row>
        <row r="710">
          <cell r="B710">
            <v>630804</v>
          </cell>
          <cell r="C710">
            <v>6</v>
          </cell>
          <cell r="D710">
            <v>3</v>
          </cell>
          <cell r="E710" t="str">
            <v>08</v>
          </cell>
          <cell r="F710" t="str">
            <v>04</v>
          </cell>
          <cell r="G710" t="str">
            <v>Materiales de Oficina</v>
          </cell>
        </row>
        <row r="711">
          <cell r="B711">
            <v>630805</v>
          </cell>
          <cell r="C711">
            <v>6</v>
          </cell>
          <cell r="D711">
            <v>3</v>
          </cell>
          <cell r="E711" t="str">
            <v>08</v>
          </cell>
          <cell r="F711" t="str">
            <v>05</v>
          </cell>
          <cell r="G711" t="str">
            <v>Materiales de Aseo</v>
          </cell>
        </row>
        <row r="712">
          <cell r="B712">
            <v>630806</v>
          </cell>
          <cell r="C712">
            <v>6</v>
          </cell>
          <cell r="D712">
            <v>3</v>
          </cell>
          <cell r="E712" t="str">
            <v>08</v>
          </cell>
          <cell r="F712" t="str">
            <v>06</v>
          </cell>
          <cell r="G712" t="str">
            <v>Herramientas</v>
          </cell>
        </row>
        <row r="713">
          <cell r="B713">
            <v>630807</v>
          </cell>
          <cell r="C713">
            <v>6</v>
          </cell>
          <cell r="D713">
            <v>3</v>
          </cell>
          <cell r="E713" t="str">
            <v>08</v>
          </cell>
          <cell r="F713" t="str">
            <v>07</v>
          </cell>
          <cell r="G713" t="str">
            <v>Materiales de Impresión, Fotografía, Reproducción y Publicaciones</v>
          </cell>
        </row>
        <row r="714">
          <cell r="B714">
            <v>630808</v>
          </cell>
          <cell r="C714">
            <v>6</v>
          </cell>
          <cell r="D714">
            <v>3</v>
          </cell>
          <cell r="E714" t="str">
            <v>08</v>
          </cell>
          <cell r="F714" t="str">
            <v>08</v>
          </cell>
          <cell r="G714" t="str">
            <v>Instrumental Médico Quirúrgico</v>
          </cell>
        </row>
        <row r="715">
          <cell r="B715">
            <v>630809</v>
          </cell>
          <cell r="C715">
            <v>6</v>
          </cell>
          <cell r="D715">
            <v>3</v>
          </cell>
          <cell r="E715" t="str">
            <v>08</v>
          </cell>
          <cell r="F715" t="str">
            <v>09</v>
          </cell>
          <cell r="G715" t="str">
            <v>Medicinas y Productos Farmacéuticos</v>
          </cell>
        </row>
        <row r="716">
          <cell r="B716">
            <v>630810</v>
          </cell>
          <cell r="C716">
            <v>6</v>
          </cell>
          <cell r="D716">
            <v>3</v>
          </cell>
          <cell r="E716" t="str">
            <v>08</v>
          </cell>
          <cell r="F716">
            <v>10</v>
          </cell>
          <cell r="G716" t="str">
            <v>Dispositivos Médicos para Laboratorio Clínico y Patología</v>
          </cell>
        </row>
        <row r="717">
          <cell r="B717">
            <v>630811</v>
          </cell>
          <cell r="C717">
            <v>6</v>
          </cell>
          <cell r="D717">
            <v>3</v>
          </cell>
          <cell r="E717" t="str">
            <v>08</v>
          </cell>
          <cell r="F717">
            <v>11</v>
          </cell>
          <cell r="G717" t="str">
            <v>Insumos,  Bienes,  Materiales  y  Suministros  para  la  Construcción,  Eléctricos,  Plomería,
Carpintería, Señalización Vial, Navegación y Contra Incendios</v>
          </cell>
        </row>
        <row r="718">
          <cell r="B718">
            <v>630812</v>
          </cell>
          <cell r="C718">
            <v>6</v>
          </cell>
          <cell r="D718">
            <v>3</v>
          </cell>
          <cell r="E718" t="str">
            <v>08</v>
          </cell>
          <cell r="F718">
            <v>12</v>
          </cell>
          <cell r="G718" t="str">
            <v>Materiales Didácticos</v>
          </cell>
        </row>
        <row r="719">
          <cell r="B719">
            <v>630813</v>
          </cell>
          <cell r="C719">
            <v>6</v>
          </cell>
          <cell r="D719">
            <v>3</v>
          </cell>
          <cell r="E719" t="str">
            <v>08</v>
          </cell>
          <cell r="F719">
            <v>13</v>
          </cell>
          <cell r="G719" t="str">
            <v>Repuestos y Accesorios</v>
          </cell>
        </row>
        <row r="720">
          <cell r="B720">
            <v>630816</v>
          </cell>
          <cell r="C720">
            <v>6</v>
          </cell>
          <cell r="D720">
            <v>3</v>
          </cell>
          <cell r="E720" t="str">
            <v>08</v>
          </cell>
          <cell r="F720">
            <v>16</v>
          </cell>
          <cell r="G720" t="str">
            <v>Derivados de Hidrocarburos para la Comercialización Interna</v>
          </cell>
        </row>
        <row r="721">
          <cell r="B721">
            <v>630817</v>
          </cell>
          <cell r="C721">
            <v>6</v>
          </cell>
          <cell r="D721">
            <v>3</v>
          </cell>
          <cell r="E721" t="str">
            <v>08</v>
          </cell>
          <cell r="F721">
            <v>17</v>
          </cell>
          <cell r="G721" t="str">
            <v>Productos Agrícolas</v>
          </cell>
        </row>
        <row r="722">
          <cell r="B722">
            <v>630818</v>
          </cell>
          <cell r="C722">
            <v>6</v>
          </cell>
          <cell r="D722">
            <v>3</v>
          </cell>
          <cell r="E722" t="str">
            <v>08</v>
          </cell>
          <cell r="F722">
            <v>18</v>
          </cell>
          <cell r="G722" t="str">
            <v>Gastos    para    Procesos    de    Deportación    de    Migrantes    Ecuatorianos    y   Migrantes
Ecuatorianos en Estado de Vulnerabilidad</v>
          </cell>
        </row>
        <row r="723">
          <cell r="B723">
            <v>630819</v>
          </cell>
          <cell r="C723">
            <v>6</v>
          </cell>
          <cell r="D723">
            <v>3</v>
          </cell>
          <cell r="E723" t="str">
            <v>08</v>
          </cell>
          <cell r="F723">
            <v>19</v>
          </cell>
          <cell r="G723" t="str">
            <v>Adquisición de Accesorios y Productos Químicos</v>
          </cell>
        </row>
        <row r="724">
          <cell r="B724">
            <v>630820</v>
          </cell>
          <cell r="C724">
            <v>6</v>
          </cell>
          <cell r="D724">
            <v>3</v>
          </cell>
          <cell r="E724" t="str">
            <v>08</v>
          </cell>
          <cell r="F724">
            <v>20</v>
          </cell>
          <cell r="G724" t="str">
            <v>Menaje de Cocina, de Hogar, Accesorios Descartables y Accesorios de Oficina</v>
          </cell>
        </row>
        <row r="725">
          <cell r="B725">
            <v>630821</v>
          </cell>
          <cell r="C725">
            <v>6</v>
          </cell>
          <cell r="D725">
            <v>3</v>
          </cell>
          <cell r="E725" t="str">
            <v>08</v>
          </cell>
          <cell r="F725">
            <v>21</v>
          </cell>
          <cell r="G725" t="str">
            <v>Gastos para Situaciones de Emergencia</v>
          </cell>
        </row>
        <row r="726">
          <cell r="B726">
            <v>630823</v>
          </cell>
          <cell r="C726">
            <v>6</v>
          </cell>
          <cell r="D726">
            <v>3</v>
          </cell>
          <cell r="E726" t="str">
            <v>08</v>
          </cell>
          <cell r="F726">
            <v>23</v>
          </cell>
          <cell r="G726" t="str">
            <v>Alimentos,   Medicinas,   Productos   Farmacéuticos,   Dispositivos   Médicos,   de   Aseo   y
Accesorios para Sanidad Agropecuaria</v>
          </cell>
        </row>
        <row r="727">
          <cell r="B727">
            <v>630824</v>
          </cell>
          <cell r="C727">
            <v>6</v>
          </cell>
          <cell r="D727">
            <v>3</v>
          </cell>
          <cell r="E727" t="str">
            <v>08</v>
          </cell>
          <cell r="F727">
            <v>24</v>
          </cell>
          <cell r="G727" t="str">
            <v>Insumos, Bienes y Materiales para la Producción de Programas de Radio y Televisión</v>
          </cell>
        </row>
        <row r="728">
          <cell r="B728">
            <v>630825</v>
          </cell>
          <cell r="C728">
            <v>6</v>
          </cell>
          <cell r="D728">
            <v>3</v>
          </cell>
          <cell r="E728" t="str">
            <v>08</v>
          </cell>
          <cell r="F728">
            <v>25</v>
          </cell>
          <cell r="G728" t="str">
            <v>Ayudas, Insumos y Accesorios para Compensar Discapacidades</v>
          </cell>
        </row>
        <row r="729">
          <cell r="B729">
            <v>630826</v>
          </cell>
          <cell r="C729">
            <v>6</v>
          </cell>
          <cell r="D729">
            <v>3</v>
          </cell>
          <cell r="E729" t="str">
            <v>08</v>
          </cell>
          <cell r="F729">
            <v>26</v>
          </cell>
          <cell r="G729" t="str">
            <v>Dispositivos Médicos de Uso General</v>
          </cell>
        </row>
        <row r="730">
          <cell r="B730">
            <v>630827</v>
          </cell>
          <cell r="C730">
            <v>6</v>
          </cell>
          <cell r="D730">
            <v>3</v>
          </cell>
          <cell r="E730" t="str">
            <v>08</v>
          </cell>
          <cell r="F730">
            <v>27</v>
          </cell>
          <cell r="G730" t="str">
            <v>Uniformes Deportivos</v>
          </cell>
        </row>
        <row r="731">
          <cell r="B731">
            <v>630829</v>
          </cell>
          <cell r="C731">
            <v>6</v>
          </cell>
          <cell r="D731">
            <v>3</v>
          </cell>
          <cell r="E731" t="str">
            <v>08</v>
          </cell>
          <cell r="F731">
            <v>29</v>
          </cell>
          <cell r="G731" t="str">
            <v>Insumos, Bienes, Materiales y Suministros para Investigación</v>
          </cell>
        </row>
        <row r="732">
          <cell r="B732">
            <v>630830</v>
          </cell>
          <cell r="C732">
            <v>6</v>
          </cell>
          <cell r="D732">
            <v>3</v>
          </cell>
          <cell r="E732" t="str">
            <v>08</v>
          </cell>
          <cell r="F732">
            <v>30</v>
          </cell>
          <cell r="G732" t="str">
            <v>Dispositivos Médicos para Odontología e Imagen</v>
          </cell>
        </row>
        <row r="733">
          <cell r="B733">
            <v>630832</v>
          </cell>
          <cell r="C733">
            <v>6</v>
          </cell>
          <cell r="D733">
            <v>3</v>
          </cell>
          <cell r="E733" t="str">
            <v>08</v>
          </cell>
          <cell r="F733">
            <v>32</v>
          </cell>
          <cell r="G733" t="str">
            <v>Dispositivos Médicos para Odontología</v>
          </cell>
        </row>
        <row r="734">
          <cell r="B734">
            <v>630833</v>
          </cell>
          <cell r="C734">
            <v>6</v>
          </cell>
          <cell r="D734">
            <v>3</v>
          </cell>
          <cell r="E734" t="str">
            <v>08</v>
          </cell>
          <cell r="F734">
            <v>33</v>
          </cell>
          <cell r="G734" t="str">
            <v>Dispositivos Médicos para Imagen</v>
          </cell>
        </row>
        <row r="735">
          <cell r="B735">
            <v>630899</v>
          </cell>
          <cell r="C735">
            <v>6</v>
          </cell>
          <cell r="D735">
            <v>3</v>
          </cell>
          <cell r="E735" t="str">
            <v>08</v>
          </cell>
          <cell r="F735">
            <v>99</v>
          </cell>
          <cell r="G735" t="str">
            <v>Otros de Uso y Consumo Productivo</v>
          </cell>
        </row>
        <row r="736">
          <cell r="B736">
            <v>6309</v>
          </cell>
          <cell r="C736">
            <v>6</v>
          </cell>
          <cell r="D736">
            <v>3</v>
          </cell>
          <cell r="E736" t="str">
            <v>09</v>
          </cell>
          <cell r="F736">
            <v>0</v>
          </cell>
          <cell r="G736" t="str">
            <v>Créditos por Impuesto al Valor Agregado</v>
          </cell>
        </row>
        <row r="737">
          <cell r="B737">
            <v>630901</v>
          </cell>
          <cell r="C737">
            <v>6</v>
          </cell>
          <cell r="D737">
            <v>3</v>
          </cell>
          <cell r="E737" t="str">
            <v>09</v>
          </cell>
          <cell r="F737" t="str">
            <v>01</v>
          </cell>
          <cell r="G737" t="str">
            <v>Crédito Fiscal por Compras</v>
          </cell>
        </row>
        <row r="738">
          <cell r="B738">
            <v>6310</v>
          </cell>
          <cell r="C738">
            <v>6</v>
          </cell>
          <cell r="D738">
            <v>3</v>
          </cell>
          <cell r="E738">
            <v>10</v>
          </cell>
          <cell r="F738">
            <v>0</v>
          </cell>
          <cell r="G738" t="str">
            <v>Adquisiciones de Materias Primas</v>
          </cell>
        </row>
        <row r="739">
          <cell r="B739">
            <v>631001</v>
          </cell>
          <cell r="C739">
            <v>6</v>
          </cell>
          <cell r="D739">
            <v>3</v>
          </cell>
          <cell r="E739">
            <v>10</v>
          </cell>
          <cell r="F739" t="str">
            <v>01</v>
          </cell>
          <cell r="G739" t="str">
            <v>Agrícolas, Pecuarios, Silvícolas y Acuícolas</v>
          </cell>
        </row>
        <row r="740">
          <cell r="B740">
            <v>631002</v>
          </cell>
          <cell r="C740">
            <v>6</v>
          </cell>
          <cell r="D740">
            <v>3</v>
          </cell>
          <cell r="E740">
            <v>10</v>
          </cell>
          <cell r="F740" t="str">
            <v>02</v>
          </cell>
          <cell r="G740" t="str">
            <v>Químicos e Industriales</v>
          </cell>
        </row>
        <row r="741">
          <cell r="B741">
            <v>631003</v>
          </cell>
          <cell r="C741">
            <v>6</v>
          </cell>
          <cell r="D741">
            <v>3</v>
          </cell>
          <cell r="E741">
            <v>10</v>
          </cell>
          <cell r="F741" t="str">
            <v>03</v>
          </cell>
          <cell r="G741" t="str">
            <v>Mineros</v>
          </cell>
        </row>
        <row r="742">
          <cell r="B742">
            <v>631004</v>
          </cell>
          <cell r="C742">
            <v>6</v>
          </cell>
          <cell r="D742">
            <v>3</v>
          </cell>
          <cell r="E742">
            <v>10</v>
          </cell>
          <cell r="F742" t="str">
            <v>04</v>
          </cell>
          <cell r="G742" t="str">
            <v>Petróleo y Gas Natural</v>
          </cell>
        </row>
        <row r="743">
          <cell r="B743">
            <v>631005</v>
          </cell>
          <cell r="C743">
            <v>6</v>
          </cell>
          <cell r="D743">
            <v>3</v>
          </cell>
          <cell r="E743">
            <v>10</v>
          </cell>
          <cell r="F743" t="str">
            <v>05</v>
          </cell>
          <cell r="G743" t="str">
            <v>Químicos</v>
          </cell>
        </row>
        <row r="744">
          <cell r="B744">
            <v>631006</v>
          </cell>
          <cell r="C744">
            <v>6</v>
          </cell>
          <cell r="D744">
            <v>3</v>
          </cell>
          <cell r="E744">
            <v>10</v>
          </cell>
          <cell r="F744" t="str">
            <v>06</v>
          </cell>
          <cell r="G744" t="str">
            <v>Industriales</v>
          </cell>
        </row>
        <row r="745">
          <cell r="B745">
            <v>631015</v>
          </cell>
          <cell r="C745">
            <v>6</v>
          </cell>
          <cell r="D745">
            <v>3</v>
          </cell>
          <cell r="E745">
            <v>10</v>
          </cell>
          <cell r="F745">
            <v>15</v>
          </cell>
          <cell r="G745" t="str">
            <v>Bienes Biológicos</v>
          </cell>
        </row>
        <row r="746">
          <cell r="B746">
            <v>631099</v>
          </cell>
          <cell r="C746">
            <v>6</v>
          </cell>
          <cell r="D746">
            <v>3</v>
          </cell>
          <cell r="E746">
            <v>10</v>
          </cell>
          <cell r="F746">
            <v>99</v>
          </cell>
          <cell r="G746" t="str">
            <v>Otras Materias Primas</v>
          </cell>
        </row>
        <row r="747">
          <cell r="B747">
            <v>6311</v>
          </cell>
          <cell r="C747">
            <v>6</v>
          </cell>
          <cell r="D747">
            <v>3</v>
          </cell>
          <cell r="E747">
            <v>11</v>
          </cell>
          <cell r="F747">
            <v>0</v>
          </cell>
          <cell r="G747" t="str">
            <v>Adquisición de Productos en Proceso o Semielaborados</v>
          </cell>
        </row>
        <row r="748">
          <cell r="B748">
            <v>631101</v>
          </cell>
          <cell r="C748">
            <v>6</v>
          </cell>
          <cell r="D748">
            <v>3</v>
          </cell>
          <cell r="E748">
            <v>11</v>
          </cell>
          <cell r="F748" t="str">
            <v>01</v>
          </cell>
          <cell r="G748" t="str">
            <v>Agrícolas, Pecuarios, Silvícolas y Acuícolas</v>
          </cell>
        </row>
        <row r="749">
          <cell r="B749">
            <v>631102</v>
          </cell>
          <cell r="C749">
            <v>6</v>
          </cell>
          <cell r="D749">
            <v>3</v>
          </cell>
          <cell r="E749">
            <v>11</v>
          </cell>
          <cell r="F749" t="str">
            <v>02</v>
          </cell>
          <cell r="G749" t="str">
            <v>Químicos e Industriales</v>
          </cell>
        </row>
        <row r="750">
          <cell r="B750">
            <v>631103</v>
          </cell>
          <cell r="C750">
            <v>6</v>
          </cell>
          <cell r="D750">
            <v>3</v>
          </cell>
          <cell r="E750">
            <v>11</v>
          </cell>
          <cell r="F750" t="str">
            <v>03</v>
          </cell>
          <cell r="G750" t="str">
            <v>Mineros</v>
          </cell>
        </row>
        <row r="751">
          <cell r="B751">
            <v>631104</v>
          </cell>
          <cell r="C751">
            <v>6</v>
          </cell>
          <cell r="D751">
            <v>3</v>
          </cell>
          <cell r="E751">
            <v>11</v>
          </cell>
          <cell r="F751" t="str">
            <v>04</v>
          </cell>
          <cell r="G751" t="str">
            <v>Químicos</v>
          </cell>
        </row>
        <row r="752">
          <cell r="B752">
            <v>631105</v>
          </cell>
          <cell r="C752">
            <v>6</v>
          </cell>
          <cell r="D752">
            <v>3</v>
          </cell>
          <cell r="E752">
            <v>11</v>
          </cell>
          <cell r="F752" t="str">
            <v>05</v>
          </cell>
          <cell r="G752" t="str">
            <v>Industriales</v>
          </cell>
        </row>
        <row r="753">
          <cell r="B753">
            <v>631115</v>
          </cell>
          <cell r="C753">
            <v>6</v>
          </cell>
          <cell r="D753">
            <v>3</v>
          </cell>
          <cell r="E753">
            <v>11</v>
          </cell>
          <cell r="F753">
            <v>15</v>
          </cell>
          <cell r="G753" t="str">
            <v>Bienes Biológicos</v>
          </cell>
        </row>
        <row r="754">
          <cell r="B754">
            <v>631199</v>
          </cell>
          <cell r="C754">
            <v>6</v>
          </cell>
          <cell r="D754">
            <v>3</v>
          </cell>
          <cell r="E754">
            <v>11</v>
          </cell>
          <cell r="F754">
            <v>99</v>
          </cell>
          <cell r="G754" t="str">
            <v>Otros Productos Semielaborados</v>
          </cell>
        </row>
        <row r="755">
          <cell r="B755">
            <v>6312</v>
          </cell>
          <cell r="C755">
            <v>6</v>
          </cell>
          <cell r="D755">
            <v>3</v>
          </cell>
          <cell r="E755">
            <v>12</v>
          </cell>
          <cell r="F755">
            <v>0</v>
          </cell>
          <cell r="G755" t="str">
            <v>Adquisiciones de Productos Terminados</v>
          </cell>
        </row>
        <row r="756">
          <cell r="B756">
            <v>631201</v>
          </cell>
          <cell r="C756">
            <v>6</v>
          </cell>
          <cell r="D756">
            <v>3</v>
          </cell>
          <cell r="E756">
            <v>12</v>
          </cell>
          <cell r="F756" t="str">
            <v>01</v>
          </cell>
          <cell r="G756" t="str">
            <v>Agrícolas, Pecuarios, Silvícolas y Acuícolas</v>
          </cell>
        </row>
        <row r="757">
          <cell r="B757">
            <v>631202</v>
          </cell>
          <cell r="C757">
            <v>6</v>
          </cell>
          <cell r="D757">
            <v>3</v>
          </cell>
          <cell r="E757">
            <v>12</v>
          </cell>
          <cell r="F757" t="str">
            <v>02</v>
          </cell>
          <cell r="G757" t="str">
            <v>Químicos e Industriales no Petroleros</v>
          </cell>
        </row>
        <row r="758">
          <cell r="B758">
            <v>631203</v>
          </cell>
          <cell r="C758">
            <v>6</v>
          </cell>
          <cell r="D758">
            <v>3</v>
          </cell>
          <cell r="E758">
            <v>12</v>
          </cell>
          <cell r="F758" t="str">
            <v>03</v>
          </cell>
          <cell r="G758" t="str">
            <v>Mineros</v>
          </cell>
        </row>
        <row r="759">
          <cell r="B759">
            <v>631205</v>
          </cell>
          <cell r="C759">
            <v>6</v>
          </cell>
          <cell r="D759">
            <v>3</v>
          </cell>
          <cell r="E759">
            <v>12</v>
          </cell>
          <cell r="F759" t="str">
            <v>05</v>
          </cell>
          <cell r="G759" t="str">
            <v>Petróleo Crudo</v>
          </cell>
        </row>
        <row r="760">
          <cell r="B760">
            <v>631207</v>
          </cell>
          <cell r="C760">
            <v>6</v>
          </cell>
          <cell r="D760">
            <v>3</v>
          </cell>
          <cell r="E760">
            <v>12</v>
          </cell>
          <cell r="F760" t="str">
            <v>07</v>
          </cell>
          <cell r="G760" t="str">
            <v>Derivados de Hidrocarburos para la Comercialización Interna</v>
          </cell>
        </row>
        <row r="761">
          <cell r="B761">
            <v>631208</v>
          </cell>
          <cell r="C761">
            <v>6</v>
          </cell>
          <cell r="D761">
            <v>3</v>
          </cell>
          <cell r="E761">
            <v>12</v>
          </cell>
          <cell r="F761" t="str">
            <v>08</v>
          </cell>
          <cell r="G761" t="str">
            <v>Equipos e Instrumental Médico</v>
          </cell>
        </row>
        <row r="762">
          <cell r="B762">
            <v>631209</v>
          </cell>
          <cell r="C762">
            <v>6</v>
          </cell>
          <cell r="D762">
            <v>3</v>
          </cell>
          <cell r="E762">
            <v>12</v>
          </cell>
          <cell r="F762" t="str">
            <v>09</v>
          </cell>
          <cell r="G762" t="str">
            <v>Medicinas y Productos Farmacéuticos</v>
          </cell>
        </row>
        <row r="763">
          <cell r="B763">
            <v>631215</v>
          </cell>
          <cell r="C763">
            <v>6</v>
          </cell>
          <cell r="D763">
            <v>3</v>
          </cell>
          <cell r="E763">
            <v>12</v>
          </cell>
          <cell r="F763">
            <v>15</v>
          </cell>
          <cell r="G763" t="str">
            <v>Bienes Biológicos</v>
          </cell>
        </row>
        <row r="764">
          <cell r="B764">
            <v>631216</v>
          </cell>
          <cell r="C764">
            <v>6</v>
          </cell>
          <cell r="D764">
            <v>3</v>
          </cell>
          <cell r="E764">
            <v>12</v>
          </cell>
          <cell r="F764">
            <v>16</v>
          </cell>
          <cell r="G764" t="str">
            <v>Energía Eléctrica</v>
          </cell>
        </row>
        <row r="765">
          <cell r="B765">
            <v>631299</v>
          </cell>
          <cell r="C765">
            <v>6</v>
          </cell>
          <cell r="D765">
            <v>3</v>
          </cell>
          <cell r="E765">
            <v>12</v>
          </cell>
          <cell r="F765">
            <v>99</v>
          </cell>
          <cell r="G765" t="str">
            <v>Otros Productos Terminados</v>
          </cell>
        </row>
        <row r="766">
          <cell r="B766">
            <v>6314</v>
          </cell>
          <cell r="C766">
            <v>6</v>
          </cell>
          <cell r="D766">
            <v>3</v>
          </cell>
          <cell r="E766">
            <v>14</v>
          </cell>
          <cell r="F766">
            <v>0</v>
          </cell>
          <cell r="G766" t="str">
            <v>Bienes Muebles no Depreciables</v>
          </cell>
        </row>
        <row r="767">
          <cell r="B767">
            <v>631403</v>
          </cell>
          <cell r="C767">
            <v>6</v>
          </cell>
          <cell r="D767">
            <v>3</v>
          </cell>
          <cell r="E767">
            <v>14</v>
          </cell>
          <cell r="F767" t="str">
            <v>03</v>
          </cell>
          <cell r="G767" t="str">
            <v>Mobiliarios (No Depreciables)</v>
          </cell>
        </row>
        <row r="768">
          <cell r="B768">
            <v>631404</v>
          </cell>
          <cell r="C768">
            <v>6</v>
          </cell>
          <cell r="D768">
            <v>3</v>
          </cell>
          <cell r="E768">
            <v>14</v>
          </cell>
          <cell r="F768" t="str">
            <v>04</v>
          </cell>
          <cell r="G768" t="str">
            <v>Maquinarias y Equipos (No Depreciables)</v>
          </cell>
        </row>
        <row r="769">
          <cell r="B769">
            <v>631406</v>
          </cell>
          <cell r="C769">
            <v>6</v>
          </cell>
          <cell r="D769">
            <v>3</v>
          </cell>
          <cell r="E769">
            <v>14</v>
          </cell>
          <cell r="F769" t="str">
            <v>06</v>
          </cell>
          <cell r="G769" t="str">
            <v>Herramientas (No Depreciables)</v>
          </cell>
        </row>
        <row r="770">
          <cell r="B770">
            <v>631407</v>
          </cell>
          <cell r="C770">
            <v>6</v>
          </cell>
          <cell r="D770">
            <v>3</v>
          </cell>
          <cell r="E770">
            <v>14</v>
          </cell>
          <cell r="F770" t="str">
            <v>07</v>
          </cell>
          <cell r="G770" t="str">
            <v>Equipos, Sistemas y Paquetes Informáticos</v>
          </cell>
        </row>
        <row r="771">
          <cell r="B771">
            <v>631411</v>
          </cell>
          <cell r="C771">
            <v>6</v>
          </cell>
          <cell r="D771">
            <v>3</v>
          </cell>
          <cell r="E771">
            <v>14</v>
          </cell>
          <cell r="F771">
            <v>11</v>
          </cell>
          <cell r="G771" t="str">
            <v>Partes y Repuestos</v>
          </cell>
        </row>
        <row r="772">
          <cell r="B772">
            <v>6315</v>
          </cell>
          <cell r="C772">
            <v>6</v>
          </cell>
          <cell r="D772">
            <v>3</v>
          </cell>
          <cell r="E772">
            <v>15</v>
          </cell>
          <cell r="F772">
            <v>0</v>
          </cell>
          <cell r="G772" t="str">
            <v>Bienes Biológicos</v>
          </cell>
        </row>
        <row r="773">
          <cell r="B773">
            <v>631512</v>
          </cell>
          <cell r="C773">
            <v>6</v>
          </cell>
          <cell r="D773">
            <v>3</v>
          </cell>
          <cell r="E773">
            <v>15</v>
          </cell>
          <cell r="F773">
            <v>12</v>
          </cell>
          <cell r="G773" t="str">
            <v>Semovientes</v>
          </cell>
        </row>
        <row r="774">
          <cell r="B774">
            <v>631514</v>
          </cell>
          <cell r="C774">
            <v>6</v>
          </cell>
          <cell r="D774">
            <v>3</v>
          </cell>
          <cell r="E774">
            <v>15</v>
          </cell>
          <cell r="F774">
            <v>14</v>
          </cell>
          <cell r="G774" t="str">
            <v>Acuáticos</v>
          </cell>
        </row>
        <row r="775">
          <cell r="B775">
            <v>631515</v>
          </cell>
          <cell r="C775">
            <v>6</v>
          </cell>
          <cell r="D775">
            <v>3</v>
          </cell>
          <cell r="E775">
            <v>15</v>
          </cell>
          <cell r="F775">
            <v>15</v>
          </cell>
          <cell r="G775" t="str">
            <v>Plantas</v>
          </cell>
        </row>
        <row r="776">
          <cell r="B776">
            <v>6399</v>
          </cell>
          <cell r="C776">
            <v>6</v>
          </cell>
          <cell r="D776">
            <v>3</v>
          </cell>
          <cell r="E776">
            <v>99</v>
          </cell>
          <cell r="F776">
            <v>0</v>
          </cell>
          <cell r="G776" t="str">
            <v>Asignaciones a Distribuir</v>
          </cell>
        </row>
        <row r="777">
          <cell r="B777">
            <v>639901</v>
          </cell>
          <cell r="C777">
            <v>6</v>
          </cell>
          <cell r="D777">
            <v>3</v>
          </cell>
          <cell r="E777">
            <v>99</v>
          </cell>
          <cell r="F777" t="str">
            <v>01</v>
          </cell>
          <cell r="G777" t="str">
            <v>Asignación a Distribuir para Bienes y Servicios de Producción</v>
          </cell>
        </row>
        <row r="778">
          <cell r="B778">
            <v>67</v>
          </cell>
          <cell r="C778">
            <v>6</v>
          </cell>
          <cell r="D778">
            <v>7</v>
          </cell>
          <cell r="E778">
            <v>0</v>
          </cell>
          <cell r="F778">
            <v>0</v>
          </cell>
          <cell r="G778" t="str">
            <v>OTROS GASTOS DE PRODUCCIÓN</v>
          </cell>
        </row>
        <row r="779">
          <cell r="B779">
            <v>6701</v>
          </cell>
          <cell r="C779">
            <v>6</v>
          </cell>
          <cell r="D779">
            <v>7</v>
          </cell>
          <cell r="E779" t="str">
            <v>01</v>
          </cell>
          <cell r="F779">
            <v>0</v>
          </cell>
          <cell r="G779" t="str">
            <v>Impuestos, Tasas y Contribuciones</v>
          </cell>
        </row>
        <row r="780">
          <cell r="B780">
            <v>670101</v>
          </cell>
          <cell r="C780">
            <v>6</v>
          </cell>
          <cell r="D780">
            <v>7</v>
          </cell>
          <cell r="E780" t="str">
            <v>01</v>
          </cell>
          <cell r="F780" t="str">
            <v>01</v>
          </cell>
          <cell r="G780" t="str">
            <v>Impuesto al Valor Agregado</v>
          </cell>
        </row>
        <row r="781">
          <cell r="B781">
            <v>670102</v>
          </cell>
          <cell r="C781">
            <v>6</v>
          </cell>
          <cell r="D781">
            <v>7</v>
          </cell>
          <cell r="E781" t="str">
            <v>01</v>
          </cell>
          <cell r="F781" t="str">
            <v>02</v>
          </cell>
          <cell r="G781" t="str">
            <v>Tasas Generales, Impuestos, Contribuciones, Permisos, Licencias y Patentes</v>
          </cell>
        </row>
        <row r="782">
          <cell r="B782">
            <v>670103</v>
          </cell>
          <cell r="C782">
            <v>6</v>
          </cell>
          <cell r="D782">
            <v>7</v>
          </cell>
          <cell r="E782" t="str">
            <v>01</v>
          </cell>
          <cell r="F782" t="str">
            <v>03</v>
          </cell>
          <cell r="G782" t="str">
            <v>Tasas Portuarias y Aereoportuarias</v>
          </cell>
        </row>
        <row r="783">
          <cell r="B783">
            <v>670104</v>
          </cell>
          <cell r="C783">
            <v>6</v>
          </cell>
          <cell r="D783">
            <v>7</v>
          </cell>
          <cell r="E783" t="str">
            <v>01</v>
          </cell>
          <cell r="F783" t="str">
            <v>04</v>
          </cell>
          <cell r="G783" t="str">
            <v>Contribuciones Especiales y de Mejora</v>
          </cell>
        </row>
        <row r="784">
          <cell r="B784">
            <v>670199</v>
          </cell>
          <cell r="C784">
            <v>6</v>
          </cell>
          <cell r="D784">
            <v>7</v>
          </cell>
          <cell r="E784" t="str">
            <v>01</v>
          </cell>
          <cell r="F784">
            <v>99</v>
          </cell>
          <cell r="G784" t="str">
            <v>Otros Impuestos, Tasas y Contribuciones</v>
          </cell>
        </row>
        <row r="785">
          <cell r="B785">
            <v>6702</v>
          </cell>
          <cell r="C785">
            <v>6</v>
          </cell>
          <cell r="D785">
            <v>7</v>
          </cell>
          <cell r="E785" t="str">
            <v>02</v>
          </cell>
          <cell r="F785">
            <v>0</v>
          </cell>
          <cell r="G785" t="str">
            <v>Seguros, Costos Financieros y Otros Gastos</v>
          </cell>
        </row>
        <row r="786">
          <cell r="B786">
            <v>670201</v>
          </cell>
          <cell r="C786">
            <v>6</v>
          </cell>
          <cell r="D786">
            <v>7</v>
          </cell>
          <cell r="E786" t="str">
            <v>02</v>
          </cell>
          <cell r="F786" t="str">
            <v>01</v>
          </cell>
          <cell r="G786" t="str">
            <v>Seguros</v>
          </cell>
        </row>
        <row r="787">
          <cell r="B787">
            <v>670204</v>
          </cell>
          <cell r="C787">
            <v>6</v>
          </cell>
          <cell r="D787">
            <v>7</v>
          </cell>
          <cell r="E787" t="str">
            <v>02</v>
          </cell>
          <cell r="F787" t="str">
            <v>04</v>
          </cell>
          <cell r="G787" t="str">
            <v>Gastos por Servicios Financieros</v>
          </cell>
        </row>
        <row r="788">
          <cell r="B788">
            <v>670205</v>
          </cell>
          <cell r="C788">
            <v>6</v>
          </cell>
          <cell r="D788">
            <v>7</v>
          </cell>
          <cell r="E788" t="str">
            <v>02</v>
          </cell>
          <cell r="F788" t="str">
            <v>05</v>
          </cell>
          <cell r="G788" t="str">
            <v>Diferencial Cambiario</v>
          </cell>
        </row>
        <row r="789">
          <cell r="B789">
            <v>670216</v>
          </cell>
          <cell r="C789">
            <v>6</v>
          </cell>
          <cell r="D789">
            <v>7</v>
          </cell>
          <cell r="E789" t="str">
            <v>02</v>
          </cell>
          <cell r="F789">
            <v>16</v>
          </cell>
          <cell r="G789" t="str">
            <v>Obligaciones con el IESS por Responsabilidad Patronal</v>
          </cell>
        </row>
        <row r="790">
          <cell r="B790">
            <v>670217</v>
          </cell>
          <cell r="C790">
            <v>6</v>
          </cell>
          <cell r="D790">
            <v>7</v>
          </cell>
          <cell r="E790" t="str">
            <v>02</v>
          </cell>
          <cell r="F790">
            <v>17</v>
          </cell>
          <cell r="G790" t="str">
            <v>Obligaciones con el IESS por Coactivas Interpuestas por el IESS</v>
          </cell>
        </row>
        <row r="791">
          <cell r="B791">
            <v>670218</v>
          </cell>
          <cell r="C791">
            <v>6</v>
          </cell>
          <cell r="D791">
            <v>7</v>
          </cell>
          <cell r="E791" t="str">
            <v>02</v>
          </cell>
          <cell r="F791">
            <v>18</v>
          </cell>
          <cell r="G791" t="str">
            <v>Intereses por Mora Patronal al IESS</v>
          </cell>
        </row>
        <row r="792">
          <cell r="B792">
            <v>670299</v>
          </cell>
          <cell r="C792">
            <v>6</v>
          </cell>
          <cell r="D792">
            <v>7</v>
          </cell>
          <cell r="E792" t="str">
            <v>02</v>
          </cell>
          <cell r="F792">
            <v>99</v>
          </cell>
          <cell r="G792" t="str">
            <v>Otros Gastos Financieros</v>
          </cell>
        </row>
        <row r="793">
          <cell r="B793">
            <v>6703</v>
          </cell>
          <cell r="C793">
            <v>6</v>
          </cell>
          <cell r="D793">
            <v>7</v>
          </cell>
          <cell r="E793" t="str">
            <v>03</v>
          </cell>
          <cell r="F793">
            <v>0</v>
          </cell>
          <cell r="G793" t="str">
            <v>DIETAS</v>
          </cell>
        </row>
        <row r="794">
          <cell r="B794">
            <v>670301</v>
          </cell>
          <cell r="C794">
            <v>6</v>
          </cell>
          <cell r="D794">
            <v>7</v>
          </cell>
          <cell r="E794" t="str">
            <v>03</v>
          </cell>
          <cell r="F794" t="str">
            <v>01</v>
          </cell>
          <cell r="G794" t="str">
            <v>DIETAS</v>
          </cell>
        </row>
        <row r="795">
          <cell r="B795">
            <v>6799</v>
          </cell>
          <cell r="C795">
            <v>6</v>
          </cell>
          <cell r="D795">
            <v>7</v>
          </cell>
          <cell r="E795">
            <v>99</v>
          </cell>
          <cell r="F795">
            <v>0</v>
          </cell>
          <cell r="G795" t="str">
            <v>Asignaciones a Distribuir</v>
          </cell>
        </row>
        <row r="796">
          <cell r="B796">
            <v>679901</v>
          </cell>
          <cell r="C796">
            <v>6</v>
          </cell>
          <cell r="D796">
            <v>7</v>
          </cell>
          <cell r="E796">
            <v>99</v>
          </cell>
          <cell r="F796" t="str">
            <v>01</v>
          </cell>
          <cell r="G796" t="str">
            <v>Asignación a Distribuir para Otros Gastos de Producción</v>
          </cell>
        </row>
        <row r="797">
          <cell r="B797">
            <v>7</v>
          </cell>
          <cell r="C797">
            <v>7</v>
          </cell>
          <cell r="D797">
            <v>0</v>
          </cell>
          <cell r="E797">
            <v>0</v>
          </cell>
          <cell r="F797">
            <v>0</v>
          </cell>
          <cell r="G797" t="str">
            <v>GASTOS DE INVERSIÓN</v>
          </cell>
        </row>
        <row r="798">
          <cell r="B798">
            <v>71</v>
          </cell>
          <cell r="C798">
            <v>7</v>
          </cell>
          <cell r="D798">
            <v>1</v>
          </cell>
          <cell r="E798">
            <v>0</v>
          </cell>
          <cell r="F798">
            <v>0</v>
          </cell>
          <cell r="G798" t="str">
            <v>GASTOS EN PERSONAL PARA INVERSIÓN</v>
          </cell>
        </row>
        <row r="799">
          <cell r="B799">
            <v>7101</v>
          </cell>
          <cell r="C799">
            <v>7</v>
          </cell>
          <cell r="D799">
            <v>1</v>
          </cell>
          <cell r="E799" t="str">
            <v>01</v>
          </cell>
          <cell r="F799">
            <v>0</v>
          </cell>
          <cell r="G799" t="str">
            <v>Remuneraciones Básicas</v>
          </cell>
        </row>
        <row r="800">
          <cell r="B800">
            <v>710101</v>
          </cell>
          <cell r="C800">
            <v>7</v>
          </cell>
          <cell r="D800">
            <v>1</v>
          </cell>
          <cell r="E800" t="str">
            <v>01</v>
          </cell>
          <cell r="F800" t="str">
            <v>01</v>
          </cell>
          <cell r="G800" t="str">
            <v>Sueldos</v>
          </cell>
        </row>
        <row r="801">
          <cell r="B801">
            <v>710102</v>
          </cell>
          <cell r="C801">
            <v>7</v>
          </cell>
          <cell r="D801">
            <v>1</v>
          </cell>
          <cell r="E801" t="str">
            <v>01</v>
          </cell>
          <cell r="F801" t="str">
            <v>02</v>
          </cell>
          <cell r="G801" t="str">
            <v>Salarios</v>
          </cell>
        </row>
        <row r="802">
          <cell r="B802">
            <v>710103</v>
          </cell>
          <cell r="C802">
            <v>7</v>
          </cell>
          <cell r="D802">
            <v>1</v>
          </cell>
          <cell r="E802" t="str">
            <v>01</v>
          </cell>
          <cell r="F802" t="str">
            <v>03</v>
          </cell>
          <cell r="G802" t="str">
            <v>Jornales</v>
          </cell>
        </row>
        <row r="803">
          <cell r="B803">
            <v>710105</v>
          </cell>
          <cell r="C803">
            <v>7</v>
          </cell>
          <cell r="D803">
            <v>1</v>
          </cell>
          <cell r="E803" t="str">
            <v>01</v>
          </cell>
          <cell r="F803" t="str">
            <v>05</v>
          </cell>
          <cell r="G803" t="str">
            <v>Remuneraciones Unificadas</v>
          </cell>
        </row>
        <row r="804">
          <cell r="B804">
            <v>710106</v>
          </cell>
          <cell r="C804">
            <v>7</v>
          </cell>
          <cell r="D804">
            <v>1</v>
          </cell>
          <cell r="E804" t="str">
            <v>01</v>
          </cell>
          <cell r="F804" t="str">
            <v>06</v>
          </cell>
          <cell r="G804" t="str">
            <v>Salarios Unificados</v>
          </cell>
        </row>
        <row r="805">
          <cell r="B805">
            <v>710108</v>
          </cell>
          <cell r="C805">
            <v>7</v>
          </cell>
          <cell r="D805">
            <v>1</v>
          </cell>
          <cell r="E805" t="str">
            <v>01</v>
          </cell>
          <cell r="F805" t="str">
            <v>08</v>
          </cell>
          <cell r="G805" t="str">
            <v>Remuneración   Mensual   Unificada   de   Docentes   del   Magisterio   y   de   Docentes   e
Investigadores Universitarios</v>
          </cell>
        </row>
        <row r="806">
          <cell r="B806">
            <v>710109</v>
          </cell>
          <cell r="C806">
            <v>7</v>
          </cell>
          <cell r="D806">
            <v>1</v>
          </cell>
          <cell r="E806" t="str">
            <v>01</v>
          </cell>
          <cell r="F806" t="str">
            <v>09</v>
          </cell>
          <cell r="G806" t="str">
            <v>Remuneración Mensual Unificada para Pasantes</v>
          </cell>
        </row>
        <row r="807">
          <cell r="B807">
            <v>7102</v>
          </cell>
          <cell r="C807">
            <v>7</v>
          </cell>
          <cell r="D807">
            <v>1</v>
          </cell>
          <cell r="E807" t="str">
            <v>02</v>
          </cell>
          <cell r="F807">
            <v>0</v>
          </cell>
          <cell r="G807" t="str">
            <v>Remuneraciones Complementarias</v>
          </cell>
        </row>
        <row r="808">
          <cell r="B808">
            <v>710201</v>
          </cell>
          <cell r="C808">
            <v>7</v>
          </cell>
          <cell r="D808">
            <v>1</v>
          </cell>
          <cell r="E808" t="str">
            <v>02</v>
          </cell>
          <cell r="F808" t="str">
            <v>01</v>
          </cell>
          <cell r="G808" t="str">
            <v>Bonificación por Años de Servicio</v>
          </cell>
        </row>
        <row r="809">
          <cell r="B809">
            <v>710203</v>
          </cell>
          <cell r="C809">
            <v>7</v>
          </cell>
          <cell r="D809">
            <v>1</v>
          </cell>
          <cell r="E809" t="str">
            <v>02</v>
          </cell>
          <cell r="F809" t="str">
            <v>03</v>
          </cell>
          <cell r="G809" t="str">
            <v>Decimotercer Sueldo</v>
          </cell>
        </row>
        <row r="810">
          <cell r="B810">
            <v>710204</v>
          </cell>
          <cell r="C810">
            <v>7</v>
          </cell>
          <cell r="D810">
            <v>1</v>
          </cell>
          <cell r="E810" t="str">
            <v>02</v>
          </cell>
          <cell r="F810" t="str">
            <v>04</v>
          </cell>
          <cell r="G810" t="str">
            <v>Decimocuarto Sueldo</v>
          </cell>
        </row>
        <row r="811">
          <cell r="B811">
            <v>710205</v>
          </cell>
          <cell r="C811">
            <v>7</v>
          </cell>
          <cell r="D811">
            <v>1</v>
          </cell>
          <cell r="E811" t="str">
            <v>02</v>
          </cell>
          <cell r="F811" t="str">
            <v>05</v>
          </cell>
          <cell r="G811" t="str">
            <v>Decimoquinto Sueldo</v>
          </cell>
        </row>
        <row r="812">
          <cell r="B812">
            <v>710206</v>
          </cell>
          <cell r="C812">
            <v>7</v>
          </cell>
          <cell r="D812">
            <v>1</v>
          </cell>
          <cell r="E812" t="str">
            <v>02</v>
          </cell>
          <cell r="F812" t="str">
            <v>06</v>
          </cell>
          <cell r="G812" t="str">
            <v>Decimosexto Sueldo</v>
          </cell>
        </row>
        <row r="813">
          <cell r="B813">
            <v>710207</v>
          </cell>
          <cell r="C813">
            <v>7</v>
          </cell>
          <cell r="D813">
            <v>1</v>
          </cell>
          <cell r="E813" t="str">
            <v>02</v>
          </cell>
          <cell r="F813" t="str">
            <v>07</v>
          </cell>
          <cell r="G813" t="str">
            <v>Bonificación Complementaria</v>
          </cell>
        </row>
        <row r="814">
          <cell r="B814">
            <v>710208</v>
          </cell>
          <cell r="C814">
            <v>7</v>
          </cell>
          <cell r="D814">
            <v>1</v>
          </cell>
          <cell r="E814" t="str">
            <v>02</v>
          </cell>
          <cell r="F814" t="str">
            <v>08</v>
          </cell>
          <cell r="G814" t="str">
            <v>Bonificación por Títulos Académicos, Especializaciones y Capacitación Adicional</v>
          </cell>
        </row>
        <row r="815">
          <cell r="B815">
            <v>710209</v>
          </cell>
          <cell r="C815">
            <v>7</v>
          </cell>
          <cell r="D815">
            <v>1</v>
          </cell>
          <cell r="E815" t="str">
            <v>02</v>
          </cell>
          <cell r="F815" t="str">
            <v>09</v>
          </cell>
          <cell r="G815" t="str">
            <v>Gastos de Representación</v>
          </cell>
        </row>
        <row r="816">
          <cell r="B816">
            <v>710211</v>
          </cell>
          <cell r="C816">
            <v>7</v>
          </cell>
          <cell r="D816">
            <v>1</v>
          </cell>
          <cell r="E816" t="str">
            <v>02</v>
          </cell>
          <cell r="F816">
            <v>11</v>
          </cell>
          <cell r="G816" t="str">
            <v>Estímulo Pecuniario</v>
          </cell>
        </row>
        <row r="817">
          <cell r="B817">
            <v>710212</v>
          </cell>
          <cell r="C817">
            <v>7</v>
          </cell>
          <cell r="D817">
            <v>1</v>
          </cell>
          <cell r="E817" t="str">
            <v>02</v>
          </cell>
          <cell r="F817">
            <v>12</v>
          </cell>
          <cell r="G817" t="str">
            <v>Bonificación de Aniversario</v>
          </cell>
        </row>
        <row r="818">
          <cell r="B818">
            <v>710213</v>
          </cell>
          <cell r="C818">
            <v>7</v>
          </cell>
          <cell r="D818">
            <v>1</v>
          </cell>
          <cell r="E818" t="str">
            <v>02</v>
          </cell>
          <cell r="F818">
            <v>13</v>
          </cell>
          <cell r="G818" t="str">
            <v>Aguinaldo Navideño</v>
          </cell>
        </row>
        <row r="819">
          <cell r="B819">
            <v>710214</v>
          </cell>
          <cell r="C819">
            <v>7</v>
          </cell>
          <cell r="D819">
            <v>1</v>
          </cell>
          <cell r="E819" t="str">
            <v>02</v>
          </cell>
          <cell r="F819">
            <v>14</v>
          </cell>
          <cell r="G819" t="str">
            <v>Porcentaje Funcional</v>
          </cell>
        </row>
        <row r="820">
          <cell r="B820">
            <v>710215</v>
          </cell>
          <cell r="C820">
            <v>7</v>
          </cell>
          <cell r="D820">
            <v>1</v>
          </cell>
          <cell r="E820" t="str">
            <v>02</v>
          </cell>
          <cell r="F820">
            <v>15</v>
          </cell>
          <cell r="G820" t="str">
            <v>Adicional sobre la Décima Categoría</v>
          </cell>
        </row>
        <row r="821">
          <cell r="B821">
            <v>710216</v>
          </cell>
          <cell r="C821">
            <v>7</v>
          </cell>
          <cell r="D821">
            <v>1</v>
          </cell>
          <cell r="E821" t="str">
            <v>02</v>
          </cell>
          <cell r="F821">
            <v>16</v>
          </cell>
          <cell r="G821" t="str">
            <v>Estímulo Económico Magisterio</v>
          </cell>
        </row>
        <row r="822">
          <cell r="B822">
            <v>710218</v>
          </cell>
          <cell r="C822">
            <v>7</v>
          </cell>
          <cell r="D822">
            <v>1</v>
          </cell>
          <cell r="E822" t="str">
            <v>02</v>
          </cell>
          <cell r="F822">
            <v>18</v>
          </cell>
          <cell r="G822" t="str">
            <v>Bonificación Mensual Galápagos</v>
          </cell>
        </row>
        <row r="823">
          <cell r="B823">
            <v>710220</v>
          </cell>
          <cell r="C823">
            <v>7</v>
          </cell>
          <cell r="D823">
            <v>1</v>
          </cell>
          <cell r="E823" t="str">
            <v>02</v>
          </cell>
          <cell r="F823">
            <v>20</v>
          </cell>
          <cell r="G823" t="str">
            <v>Bonificación Fronteriza</v>
          </cell>
        </row>
        <row r="824">
          <cell r="B824">
            <v>710223</v>
          </cell>
          <cell r="C824">
            <v>7</v>
          </cell>
          <cell r="D824">
            <v>1</v>
          </cell>
          <cell r="E824" t="str">
            <v>02</v>
          </cell>
          <cell r="F824">
            <v>23</v>
          </cell>
          <cell r="G824" t="str">
            <v>Bonificación por el Día del Médico</v>
          </cell>
        </row>
        <row r="825">
          <cell r="B825">
            <v>710224</v>
          </cell>
          <cell r="C825">
            <v>7</v>
          </cell>
          <cell r="D825">
            <v>1</v>
          </cell>
          <cell r="E825" t="str">
            <v>02</v>
          </cell>
          <cell r="F825">
            <v>24</v>
          </cell>
          <cell r="G825" t="str">
            <v>Bonificación por el Día Mundial de la Salud</v>
          </cell>
        </row>
        <row r="826">
          <cell r="B826">
            <v>710225</v>
          </cell>
          <cell r="C826">
            <v>7</v>
          </cell>
          <cell r="D826">
            <v>1</v>
          </cell>
          <cell r="E826" t="str">
            <v>02</v>
          </cell>
          <cell r="F826">
            <v>25</v>
          </cell>
          <cell r="G826" t="str">
            <v>Bonificación para los Profesionales de la Salud</v>
          </cell>
        </row>
        <row r="827">
          <cell r="B827">
            <v>710227</v>
          </cell>
          <cell r="C827">
            <v>7</v>
          </cell>
          <cell r="D827">
            <v>1</v>
          </cell>
          <cell r="E827" t="str">
            <v>02</v>
          </cell>
          <cell r="F827">
            <v>27</v>
          </cell>
          <cell r="G827" t="str">
            <v>Adicional Región Amazónica</v>
          </cell>
        </row>
        <row r="828">
          <cell r="B828">
            <v>710228</v>
          </cell>
          <cell r="C828">
            <v>7</v>
          </cell>
          <cell r="D828">
            <v>1</v>
          </cell>
          <cell r="E828" t="str">
            <v>02</v>
          </cell>
          <cell r="F828">
            <v>28</v>
          </cell>
          <cell r="G828" t="str">
            <v>Remuneración Suplementaria Galápagos</v>
          </cell>
        </row>
        <row r="829">
          <cell r="B829">
            <v>710229</v>
          </cell>
          <cell r="C829">
            <v>7</v>
          </cell>
          <cell r="D829">
            <v>1</v>
          </cell>
          <cell r="E829" t="str">
            <v>02</v>
          </cell>
          <cell r="F829">
            <v>29</v>
          </cell>
          <cell r="G829" t="str">
            <v>Actividad Extracurricular Galápagos</v>
          </cell>
        </row>
        <row r="830">
          <cell r="B830">
            <v>710230</v>
          </cell>
          <cell r="C830">
            <v>7</v>
          </cell>
          <cell r="D830">
            <v>1</v>
          </cell>
          <cell r="E830" t="str">
            <v>02</v>
          </cell>
          <cell r="F830">
            <v>30</v>
          </cell>
          <cell r="G830" t="str">
            <v>Bonificación por el Día del Maestro</v>
          </cell>
        </row>
        <row r="831">
          <cell r="B831">
            <v>710231</v>
          </cell>
          <cell r="C831">
            <v>7</v>
          </cell>
          <cell r="D831">
            <v>1</v>
          </cell>
          <cell r="E831" t="str">
            <v>02</v>
          </cell>
          <cell r="F831">
            <v>31</v>
          </cell>
          <cell r="G831" t="str">
            <v>Bonificación por el Día del Servidor Público</v>
          </cell>
        </row>
        <row r="832">
          <cell r="B832">
            <v>710232</v>
          </cell>
          <cell r="C832">
            <v>7</v>
          </cell>
          <cell r="D832">
            <v>1</v>
          </cell>
          <cell r="E832" t="str">
            <v>02</v>
          </cell>
          <cell r="F832">
            <v>32</v>
          </cell>
          <cell r="G832" t="str">
            <v>Bonificación para Educadores Comunitarios, Alfabetizadores</v>
          </cell>
        </row>
        <row r="833">
          <cell r="B833">
            <v>710233</v>
          </cell>
          <cell r="C833">
            <v>7</v>
          </cell>
          <cell r="D833">
            <v>1</v>
          </cell>
          <cell r="E833" t="str">
            <v>02</v>
          </cell>
          <cell r="F833">
            <v>33</v>
          </cell>
          <cell r="G833" t="str">
            <v>Bonificación para Profesionales Amparados o no por Leyes de Escalafón</v>
          </cell>
        </row>
        <row r="834">
          <cell r="B834">
            <v>710235</v>
          </cell>
          <cell r="C834">
            <v>7</v>
          </cell>
          <cell r="D834">
            <v>1</v>
          </cell>
          <cell r="E834" t="str">
            <v>02</v>
          </cell>
          <cell r="F834">
            <v>35</v>
          </cell>
          <cell r="G834" t="str">
            <v>Remuneración Variable por Eficiencia</v>
          </cell>
        </row>
        <row r="835">
          <cell r="B835">
            <v>7103</v>
          </cell>
          <cell r="C835">
            <v>7</v>
          </cell>
          <cell r="D835">
            <v>1</v>
          </cell>
          <cell r="E835" t="str">
            <v>03</v>
          </cell>
          <cell r="F835">
            <v>0</v>
          </cell>
          <cell r="G835" t="str">
            <v>Remuneraciones Compensatorias</v>
          </cell>
        </row>
        <row r="836">
          <cell r="B836">
            <v>710301</v>
          </cell>
          <cell r="C836">
            <v>7</v>
          </cell>
          <cell r="D836">
            <v>1</v>
          </cell>
          <cell r="E836" t="str">
            <v>03</v>
          </cell>
          <cell r="F836" t="str">
            <v>01</v>
          </cell>
          <cell r="G836" t="str">
            <v>Gastos de Residencia</v>
          </cell>
        </row>
        <row r="837">
          <cell r="B837">
            <v>710302</v>
          </cell>
          <cell r="C837">
            <v>7</v>
          </cell>
          <cell r="D837">
            <v>1</v>
          </cell>
          <cell r="E837" t="str">
            <v>03</v>
          </cell>
          <cell r="F837" t="str">
            <v>02</v>
          </cell>
          <cell r="G837" t="str">
            <v>Bonificación Geográfica</v>
          </cell>
        </row>
        <row r="838">
          <cell r="B838">
            <v>710303</v>
          </cell>
          <cell r="C838">
            <v>7</v>
          </cell>
          <cell r="D838">
            <v>1</v>
          </cell>
          <cell r="E838" t="str">
            <v>03</v>
          </cell>
          <cell r="F838" t="str">
            <v>03</v>
          </cell>
          <cell r="G838" t="str">
            <v>Compensación por Costo de Vida</v>
          </cell>
        </row>
        <row r="839">
          <cell r="B839">
            <v>710304</v>
          </cell>
          <cell r="C839">
            <v>7</v>
          </cell>
          <cell r="D839">
            <v>1</v>
          </cell>
          <cell r="E839" t="str">
            <v>03</v>
          </cell>
          <cell r="F839" t="str">
            <v>04</v>
          </cell>
          <cell r="G839" t="str">
            <v>Compensación por Transporte</v>
          </cell>
        </row>
        <row r="840">
          <cell r="B840">
            <v>710305</v>
          </cell>
          <cell r="C840">
            <v>7</v>
          </cell>
          <cell r="D840">
            <v>1</v>
          </cell>
          <cell r="E840" t="str">
            <v>03</v>
          </cell>
          <cell r="F840" t="str">
            <v>05</v>
          </cell>
          <cell r="G840" t="str">
            <v>Compensación en el Exterior</v>
          </cell>
        </row>
        <row r="841">
          <cell r="B841">
            <v>710306</v>
          </cell>
          <cell r="C841">
            <v>7</v>
          </cell>
          <cell r="D841">
            <v>1</v>
          </cell>
          <cell r="E841" t="str">
            <v>03</v>
          </cell>
          <cell r="F841" t="str">
            <v>06</v>
          </cell>
          <cell r="G841" t="str">
            <v>Alimentación</v>
          </cell>
        </row>
        <row r="842">
          <cell r="B842">
            <v>710307</v>
          </cell>
          <cell r="C842">
            <v>7</v>
          </cell>
          <cell r="D842">
            <v>1</v>
          </cell>
          <cell r="E842" t="str">
            <v>03</v>
          </cell>
          <cell r="F842" t="str">
            <v>07</v>
          </cell>
          <cell r="G842" t="str">
            <v>Comisariato</v>
          </cell>
        </row>
        <row r="843">
          <cell r="B843">
            <v>710308</v>
          </cell>
          <cell r="C843">
            <v>7</v>
          </cell>
          <cell r="D843">
            <v>1</v>
          </cell>
          <cell r="E843" t="str">
            <v>03</v>
          </cell>
          <cell r="F843" t="str">
            <v>08</v>
          </cell>
          <cell r="G843" t="str">
            <v>Compensación Pedagógica</v>
          </cell>
        </row>
        <row r="844">
          <cell r="B844">
            <v>710309</v>
          </cell>
          <cell r="C844">
            <v>7</v>
          </cell>
          <cell r="D844">
            <v>1</v>
          </cell>
          <cell r="E844" t="str">
            <v>03</v>
          </cell>
          <cell r="F844" t="str">
            <v>09</v>
          </cell>
          <cell r="G844" t="str">
            <v>Compensación por Trabajo de Alto Riesgo</v>
          </cell>
        </row>
        <row r="845">
          <cell r="B845">
            <v>710310</v>
          </cell>
          <cell r="C845">
            <v>7</v>
          </cell>
          <cell r="D845">
            <v>1</v>
          </cell>
          <cell r="E845" t="str">
            <v>03</v>
          </cell>
          <cell r="F845">
            <v>10</v>
          </cell>
          <cell r="G845" t="str">
            <v>Subsidio Profesores de Escuelas Fiscales, Misionales y Fiscomisionales de las Regiones
Amazónica e Insular</v>
          </cell>
        </row>
        <row r="846">
          <cell r="B846">
            <v>710311</v>
          </cell>
          <cell r="C846">
            <v>7</v>
          </cell>
          <cell r="D846">
            <v>1</v>
          </cell>
          <cell r="E846" t="str">
            <v>03</v>
          </cell>
          <cell r="F846">
            <v>11</v>
          </cell>
          <cell r="G846" t="str">
            <v>Compensación por Residencia</v>
          </cell>
        </row>
        <row r="847">
          <cell r="B847">
            <v>710313</v>
          </cell>
          <cell r="C847">
            <v>7</v>
          </cell>
          <cell r="D847">
            <v>1</v>
          </cell>
          <cell r="E847" t="str">
            <v>03</v>
          </cell>
          <cell r="F847">
            <v>13</v>
          </cell>
          <cell r="G847" t="str">
            <v>Compensación por Cesación de Funciones</v>
          </cell>
        </row>
        <row r="848">
          <cell r="B848">
            <v>7104</v>
          </cell>
          <cell r="C848">
            <v>7</v>
          </cell>
          <cell r="D848">
            <v>1</v>
          </cell>
          <cell r="E848" t="str">
            <v>04</v>
          </cell>
          <cell r="F848">
            <v>0</v>
          </cell>
          <cell r="G848" t="str">
            <v>Subsidios</v>
          </cell>
        </row>
        <row r="849">
          <cell r="B849">
            <v>710401</v>
          </cell>
          <cell r="C849">
            <v>7</v>
          </cell>
          <cell r="D849">
            <v>1</v>
          </cell>
          <cell r="E849" t="str">
            <v>04</v>
          </cell>
          <cell r="F849" t="str">
            <v>01</v>
          </cell>
          <cell r="G849" t="str">
            <v>Por Cargas Familiares</v>
          </cell>
        </row>
        <row r="850">
          <cell r="B850">
            <v>710402</v>
          </cell>
          <cell r="C850">
            <v>7</v>
          </cell>
          <cell r="D850">
            <v>1</v>
          </cell>
          <cell r="E850" t="str">
            <v>04</v>
          </cell>
          <cell r="F850" t="str">
            <v>02</v>
          </cell>
          <cell r="G850" t="str">
            <v>De Educación</v>
          </cell>
        </row>
        <row r="851">
          <cell r="B851">
            <v>710403</v>
          </cell>
          <cell r="C851">
            <v>7</v>
          </cell>
          <cell r="D851">
            <v>1</v>
          </cell>
          <cell r="E851" t="str">
            <v>04</v>
          </cell>
          <cell r="F851" t="str">
            <v>03</v>
          </cell>
          <cell r="G851" t="str">
            <v>Por Maternidad</v>
          </cell>
        </row>
        <row r="852">
          <cell r="B852">
            <v>710404</v>
          </cell>
          <cell r="C852">
            <v>7</v>
          </cell>
          <cell r="D852">
            <v>1</v>
          </cell>
          <cell r="E852" t="str">
            <v>04</v>
          </cell>
          <cell r="F852" t="str">
            <v>04</v>
          </cell>
          <cell r="G852" t="str">
            <v>Por Fallecimiento</v>
          </cell>
        </row>
        <row r="853">
          <cell r="B853">
            <v>710405</v>
          </cell>
          <cell r="C853">
            <v>7</v>
          </cell>
          <cell r="D853">
            <v>1</v>
          </cell>
          <cell r="E853" t="str">
            <v>04</v>
          </cell>
          <cell r="F853" t="str">
            <v>05</v>
          </cell>
          <cell r="G853" t="str">
            <v>Por Guardería</v>
          </cell>
        </row>
        <row r="854">
          <cell r="B854">
            <v>710406</v>
          </cell>
          <cell r="C854">
            <v>7</v>
          </cell>
          <cell r="D854">
            <v>1</v>
          </cell>
          <cell r="E854" t="str">
            <v>04</v>
          </cell>
          <cell r="F854" t="str">
            <v>06</v>
          </cell>
          <cell r="G854" t="str">
            <v>Por Vacaciones</v>
          </cell>
        </row>
        <row r="855">
          <cell r="B855">
            <v>710407</v>
          </cell>
          <cell r="C855">
            <v>7</v>
          </cell>
          <cell r="D855">
            <v>1</v>
          </cell>
          <cell r="E855" t="str">
            <v>04</v>
          </cell>
          <cell r="F855" t="str">
            <v>07</v>
          </cell>
          <cell r="G855" t="str">
            <v>Estímulo Económico por Años de Servicio</v>
          </cell>
        </row>
        <row r="856">
          <cell r="B856">
            <v>710408</v>
          </cell>
          <cell r="C856">
            <v>7</v>
          </cell>
          <cell r="D856">
            <v>1</v>
          </cell>
          <cell r="E856" t="str">
            <v>04</v>
          </cell>
          <cell r="F856" t="str">
            <v>08</v>
          </cell>
          <cell r="G856" t="str">
            <v>Subsidio de Antigüedad</v>
          </cell>
        </row>
        <row r="857">
          <cell r="B857">
            <v>710499</v>
          </cell>
          <cell r="C857">
            <v>7</v>
          </cell>
          <cell r="D857">
            <v>1</v>
          </cell>
          <cell r="E857" t="str">
            <v>04</v>
          </cell>
          <cell r="F857">
            <v>99</v>
          </cell>
          <cell r="G857" t="str">
            <v>Otros Subsidios</v>
          </cell>
        </row>
        <row r="858">
          <cell r="B858">
            <v>7105</v>
          </cell>
          <cell r="C858">
            <v>7</v>
          </cell>
          <cell r="D858">
            <v>1</v>
          </cell>
          <cell r="E858" t="str">
            <v>05</v>
          </cell>
          <cell r="F858">
            <v>0</v>
          </cell>
          <cell r="G858" t="str">
            <v>Remuneraciones Temporales</v>
          </cell>
        </row>
        <row r="859">
          <cell r="B859">
            <v>710502</v>
          </cell>
          <cell r="C859">
            <v>7</v>
          </cell>
          <cell r="D859">
            <v>1</v>
          </cell>
          <cell r="E859" t="str">
            <v>05</v>
          </cell>
          <cell r="F859" t="str">
            <v>02</v>
          </cell>
          <cell r="G859" t="str">
            <v>Remuneración Unificada para Pasantes</v>
          </cell>
        </row>
        <row r="860">
          <cell r="B860">
            <v>710503</v>
          </cell>
          <cell r="C860">
            <v>7</v>
          </cell>
          <cell r="D860">
            <v>1</v>
          </cell>
          <cell r="E860" t="str">
            <v>05</v>
          </cell>
          <cell r="F860" t="str">
            <v>03</v>
          </cell>
          <cell r="G860" t="str">
            <v>Jornales</v>
          </cell>
        </row>
        <row r="861">
          <cell r="B861">
            <v>710505</v>
          </cell>
          <cell r="C861">
            <v>7</v>
          </cell>
          <cell r="D861">
            <v>1</v>
          </cell>
          <cell r="E861" t="str">
            <v>05</v>
          </cell>
          <cell r="F861" t="str">
            <v>05</v>
          </cell>
          <cell r="G861" t="str">
            <v>Sustituciones de Personal</v>
          </cell>
        </row>
        <row r="862">
          <cell r="B862">
            <v>710506</v>
          </cell>
          <cell r="C862">
            <v>7</v>
          </cell>
          <cell r="D862">
            <v>1</v>
          </cell>
          <cell r="E862" t="str">
            <v>05</v>
          </cell>
          <cell r="F862" t="str">
            <v>06</v>
          </cell>
          <cell r="G862" t="str">
            <v>Licencia Remunerada</v>
          </cell>
        </row>
        <row r="863">
          <cell r="B863">
            <v>710507</v>
          </cell>
          <cell r="C863">
            <v>7</v>
          </cell>
          <cell r="D863">
            <v>1</v>
          </cell>
          <cell r="E863" t="str">
            <v>05</v>
          </cell>
          <cell r="F863" t="str">
            <v>07</v>
          </cell>
          <cell r="G863" t="str">
            <v>Honorarios</v>
          </cell>
        </row>
        <row r="864">
          <cell r="B864">
            <v>710509</v>
          </cell>
          <cell r="C864">
            <v>7</v>
          </cell>
          <cell r="D864">
            <v>1</v>
          </cell>
          <cell r="E864" t="str">
            <v>05</v>
          </cell>
          <cell r="F864" t="str">
            <v>09</v>
          </cell>
          <cell r="G864" t="str">
            <v>Horas Extraordinarias y Suplementarias</v>
          </cell>
        </row>
        <row r="865">
          <cell r="B865">
            <v>710510</v>
          </cell>
          <cell r="C865">
            <v>7</v>
          </cell>
          <cell r="D865">
            <v>1</v>
          </cell>
          <cell r="E865" t="str">
            <v>05</v>
          </cell>
          <cell r="F865">
            <v>10</v>
          </cell>
          <cell r="G865" t="str">
            <v>Servicios Personales por Contrato</v>
          </cell>
        </row>
        <row r="866">
          <cell r="B866">
            <v>710511</v>
          </cell>
          <cell r="C866">
            <v>7</v>
          </cell>
          <cell r="D866">
            <v>1</v>
          </cell>
          <cell r="E866" t="str">
            <v>05</v>
          </cell>
          <cell r="F866">
            <v>11</v>
          </cell>
          <cell r="G866" t="str">
            <v>Remuneraciones Especiales Sección Nocturna</v>
          </cell>
        </row>
        <row r="867">
          <cell r="B867">
            <v>710512</v>
          </cell>
          <cell r="C867">
            <v>7</v>
          </cell>
          <cell r="D867">
            <v>1</v>
          </cell>
          <cell r="E867" t="str">
            <v>05</v>
          </cell>
          <cell r="F867">
            <v>12</v>
          </cell>
          <cell r="G867" t="str">
            <v>Subrogación</v>
          </cell>
        </row>
        <row r="868">
          <cell r="B868">
            <v>710513</v>
          </cell>
          <cell r="C868">
            <v>7</v>
          </cell>
          <cell r="D868">
            <v>1</v>
          </cell>
          <cell r="E868" t="str">
            <v>05</v>
          </cell>
          <cell r="F868">
            <v>13</v>
          </cell>
          <cell r="G868" t="str">
            <v>Encargos</v>
          </cell>
        </row>
        <row r="869">
          <cell r="B869">
            <v>7106</v>
          </cell>
          <cell r="C869">
            <v>7</v>
          </cell>
          <cell r="D869">
            <v>1</v>
          </cell>
          <cell r="E869" t="str">
            <v>06</v>
          </cell>
          <cell r="F869">
            <v>0</v>
          </cell>
          <cell r="G869" t="str">
            <v>Aportes Patronales a la Seguridad Social</v>
          </cell>
        </row>
        <row r="870">
          <cell r="B870">
            <v>710601</v>
          </cell>
          <cell r="C870">
            <v>7</v>
          </cell>
          <cell r="D870">
            <v>1</v>
          </cell>
          <cell r="E870" t="str">
            <v>06</v>
          </cell>
          <cell r="F870" t="str">
            <v>01</v>
          </cell>
          <cell r="G870" t="str">
            <v>Aporte Patronal</v>
          </cell>
        </row>
        <row r="871">
          <cell r="B871">
            <v>710602</v>
          </cell>
          <cell r="C871">
            <v>7</v>
          </cell>
          <cell r="D871">
            <v>1</v>
          </cell>
          <cell r="E871" t="str">
            <v>06</v>
          </cell>
          <cell r="F871" t="str">
            <v>02</v>
          </cell>
          <cell r="G871" t="str">
            <v>Fondo de Reserva</v>
          </cell>
        </row>
        <row r="872">
          <cell r="B872">
            <v>710603</v>
          </cell>
          <cell r="C872">
            <v>7</v>
          </cell>
          <cell r="D872">
            <v>1</v>
          </cell>
          <cell r="E872" t="str">
            <v>06</v>
          </cell>
          <cell r="F872" t="str">
            <v>03</v>
          </cell>
          <cell r="G872" t="str">
            <v>Jubilación Patronal</v>
          </cell>
        </row>
        <row r="873">
          <cell r="B873">
            <v>710605</v>
          </cell>
          <cell r="C873">
            <v>7</v>
          </cell>
          <cell r="D873">
            <v>1</v>
          </cell>
          <cell r="E873" t="str">
            <v>06</v>
          </cell>
          <cell r="F873" t="str">
            <v>05</v>
          </cell>
          <cell r="G873" t="str">
            <v>Jubilación Complementaria</v>
          </cell>
        </row>
        <row r="874">
          <cell r="B874">
            <v>710606</v>
          </cell>
          <cell r="C874">
            <v>7</v>
          </cell>
          <cell r="D874">
            <v>1</v>
          </cell>
          <cell r="E874" t="str">
            <v>06</v>
          </cell>
          <cell r="F874" t="str">
            <v>06</v>
          </cell>
          <cell r="G874" t="str">
            <v>Asignación Global de Jubilación Patronal para Trabajadores Amparados por el Código de
Trabajo</v>
          </cell>
        </row>
        <row r="875">
          <cell r="B875">
            <v>7107</v>
          </cell>
          <cell r="C875">
            <v>7</v>
          </cell>
          <cell r="D875">
            <v>1</v>
          </cell>
          <cell r="E875" t="str">
            <v>07</v>
          </cell>
          <cell r="F875">
            <v>0</v>
          </cell>
          <cell r="G875" t="str">
            <v>Indemnizaciones</v>
          </cell>
        </row>
        <row r="876">
          <cell r="B876">
            <v>710702</v>
          </cell>
          <cell r="C876">
            <v>7</v>
          </cell>
          <cell r="D876">
            <v>1</v>
          </cell>
          <cell r="E876" t="str">
            <v>07</v>
          </cell>
          <cell r="F876" t="str">
            <v>02</v>
          </cell>
          <cell r="G876" t="str">
            <v>Supresión de Puesto</v>
          </cell>
        </row>
        <row r="877">
          <cell r="B877">
            <v>710703</v>
          </cell>
          <cell r="C877">
            <v>7</v>
          </cell>
          <cell r="D877">
            <v>1</v>
          </cell>
          <cell r="E877" t="str">
            <v>07</v>
          </cell>
          <cell r="F877" t="str">
            <v>03</v>
          </cell>
          <cell r="G877" t="str">
            <v>Despido Intempestivo</v>
          </cell>
        </row>
        <row r="878">
          <cell r="B878">
            <v>710704</v>
          </cell>
          <cell r="C878">
            <v>7</v>
          </cell>
          <cell r="D878">
            <v>1</v>
          </cell>
          <cell r="E878" t="str">
            <v>07</v>
          </cell>
          <cell r="F878" t="str">
            <v>04</v>
          </cell>
          <cell r="G878" t="str">
            <v>Compensación por Desahucio</v>
          </cell>
        </row>
        <row r="879">
          <cell r="B879">
            <v>710705</v>
          </cell>
          <cell r="C879">
            <v>7</v>
          </cell>
          <cell r="D879">
            <v>1</v>
          </cell>
          <cell r="E879" t="str">
            <v>07</v>
          </cell>
          <cell r="F879" t="str">
            <v>05</v>
          </cell>
          <cell r="G879" t="str">
            <v>Restitución de Puesto</v>
          </cell>
        </row>
        <row r="880">
          <cell r="B880">
            <v>710706</v>
          </cell>
          <cell r="C880">
            <v>7</v>
          </cell>
          <cell r="D880">
            <v>1</v>
          </cell>
          <cell r="E880" t="str">
            <v>07</v>
          </cell>
          <cell r="F880" t="str">
            <v>06</v>
          </cell>
          <cell r="G880" t="str">
            <v>Beneficio por Jubilación</v>
          </cell>
        </row>
        <row r="881">
          <cell r="B881">
            <v>710707</v>
          </cell>
          <cell r="C881">
            <v>7</v>
          </cell>
          <cell r="D881">
            <v>1</v>
          </cell>
          <cell r="E881" t="str">
            <v>07</v>
          </cell>
          <cell r="F881" t="str">
            <v>07</v>
          </cell>
          <cell r="G881" t="str">
            <v>Compensación por Vacaciones no Gozadas por Cesación de Funciones</v>
          </cell>
        </row>
        <row r="882">
          <cell r="B882">
            <v>710708</v>
          </cell>
          <cell r="C882">
            <v>7</v>
          </cell>
          <cell r="D882">
            <v>1</v>
          </cell>
          <cell r="E882" t="str">
            <v>07</v>
          </cell>
          <cell r="F882" t="str">
            <v>08</v>
          </cell>
          <cell r="G882" t="str">
            <v>Por Accidente de Trabajo o Enfermedad</v>
          </cell>
        </row>
        <row r="883">
          <cell r="B883">
            <v>710709</v>
          </cell>
          <cell r="C883">
            <v>7</v>
          </cell>
          <cell r="D883">
            <v>1</v>
          </cell>
          <cell r="E883" t="str">
            <v>07</v>
          </cell>
          <cell r="F883" t="str">
            <v>09</v>
          </cell>
          <cell r="G883" t="str">
            <v>Por Renuncia Voluntaria</v>
          </cell>
        </row>
        <row r="884">
          <cell r="B884">
            <v>710710</v>
          </cell>
          <cell r="C884">
            <v>7</v>
          </cell>
          <cell r="D884">
            <v>1</v>
          </cell>
          <cell r="E884" t="str">
            <v>07</v>
          </cell>
          <cell r="F884">
            <v>10</v>
          </cell>
          <cell r="G884" t="str">
            <v>Por Compra de Renuncia</v>
          </cell>
        </row>
        <row r="885">
          <cell r="B885">
            <v>710711</v>
          </cell>
          <cell r="C885">
            <v>7</v>
          </cell>
          <cell r="D885">
            <v>1</v>
          </cell>
          <cell r="E885" t="str">
            <v>07</v>
          </cell>
          <cell r="F885">
            <v>11</v>
          </cell>
          <cell r="G885" t="str">
            <v>Indemnizaciones Laborales</v>
          </cell>
        </row>
        <row r="886">
          <cell r="B886">
            <v>710799</v>
          </cell>
          <cell r="C886">
            <v>7</v>
          </cell>
          <cell r="D886">
            <v>1</v>
          </cell>
          <cell r="E886" t="str">
            <v>07</v>
          </cell>
          <cell r="F886">
            <v>99</v>
          </cell>
          <cell r="G886" t="str">
            <v>Otras Indemnizaciones Laborales</v>
          </cell>
        </row>
        <row r="887">
          <cell r="B887">
            <v>7199</v>
          </cell>
          <cell r="C887">
            <v>7</v>
          </cell>
          <cell r="D887">
            <v>1</v>
          </cell>
          <cell r="E887">
            <v>99</v>
          </cell>
          <cell r="F887">
            <v>0</v>
          </cell>
          <cell r="G887" t="str">
            <v>Asignaciones a Distribuir</v>
          </cell>
        </row>
        <row r="888">
          <cell r="B888">
            <v>719901</v>
          </cell>
          <cell r="C888">
            <v>7</v>
          </cell>
          <cell r="D888">
            <v>1</v>
          </cell>
          <cell r="E888">
            <v>99</v>
          </cell>
          <cell r="F888" t="str">
            <v>01</v>
          </cell>
          <cell r="G888" t="str">
            <v>Asignación a Distribuir para Gastos en Personal de Inversión</v>
          </cell>
        </row>
        <row r="889">
          <cell r="B889">
            <v>73</v>
          </cell>
          <cell r="C889">
            <v>7</v>
          </cell>
          <cell r="D889">
            <v>3</v>
          </cell>
          <cell r="E889">
            <v>0</v>
          </cell>
          <cell r="F889">
            <v>0</v>
          </cell>
          <cell r="G889" t="str">
            <v>BIENES Y SERVICIOS PARA INVERSIÓN</v>
          </cell>
        </row>
        <row r="890">
          <cell r="B890">
            <v>7301</v>
          </cell>
          <cell r="C890">
            <v>7</v>
          </cell>
          <cell r="D890">
            <v>3</v>
          </cell>
          <cell r="E890" t="str">
            <v>01</v>
          </cell>
          <cell r="F890">
            <v>0</v>
          </cell>
          <cell r="G890" t="str">
            <v>Servicios Básicos</v>
          </cell>
        </row>
        <row r="891">
          <cell r="B891">
            <v>730101</v>
          </cell>
          <cell r="C891">
            <v>7</v>
          </cell>
          <cell r="D891">
            <v>3</v>
          </cell>
          <cell r="E891" t="str">
            <v>01</v>
          </cell>
          <cell r="F891" t="str">
            <v>01</v>
          </cell>
          <cell r="G891" t="str">
            <v>Agua Potable</v>
          </cell>
        </row>
        <row r="892">
          <cell r="B892">
            <v>730102</v>
          </cell>
          <cell r="C892">
            <v>7</v>
          </cell>
          <cell r="D892">
            <v>3</v>
          </cell>
          <cell r="E892" t="str">
            <v>01</v>
          </cell>
          <cell r="F892" t="str">
            <v>02</v>
          </cell>
          <cell r="G892" t="str">
            <v>Agua de Riego</v>
          </cell>
        </row>
        <row r="893">
          <cell r="B893">
            <v>730104</v>
          </cell>
          <cell r="C893">
            <v>7</v>
          </cell>
          <cell r="D893">
            <v>3</v>
          </cell>
          <cell r="E893" t="str">
            <v>01</v>
          </cell>
          <cell r="F893" t="str">
            <v>04</v>
          </cell>
          <cell r="G893" t="str">
            <v>Energía Eléctrica</v>
          </cell>
        </row>
        <row r="894">
          <cell r="B894">
            <v>730105</v>
          </cell>
          <cell r="C894">
            <v>7</v>
          </cell>
          <cell r="D894">
            <v>3</v>
          </cell>
          <cell r="E894" t="str">
            <v>01</v>
          </cell>
          <cell r="F894" t="str">
            <v>05</v>
          </cell>
          <cell r="G894" t="str">
            <v>Telecomunicaciones</v>
          </cell>
        </row>
        <row r="895">
          <cell r="B895">
            <v>730106</v>
          </cell>
          <cell r="C895">
            <v>7</v>
          </cell>
          <cell r="D895">
            <v>3</v>
          </cell>
          <cell r="E895" t="str">
            <v>01</v>
          </cell>
          <cell r="F895" t="str">
            <v>06</v>
          </cell>
          <cell r="G895" t="str">
            <v>Servicio de Correo</v>
          </cell>
        </row>
        <row r="896">
          <cell r="B896">
            <v>7302</v>
          </cell>
          <cell r="C896">
            <v>7</v>
          </cell>
          <cell r="D896">
            <v>3</v>
          </cell>
          <cell r="E896" t="str">
            <v>02</v>
          </cell>
          <cell r="F896">
            <v>0</v>
          </cell>
          <cell r="G896" t="str">
            <v>Servicios Generales</v>
          </cell>
        </row>
        <row r="897">
          <cell r="B897">
            <v>730201</v>
          </cell>
          <cell r="C897">
            <v>7</v>
          </cell>
          <cell r="D897">
            <v>3</v>
          </cell>
          <cell r="E897" t="str">
            <v>02</v>
          </cell>
          <cell r="F897" t="str">
            <v>01</v>
          </cell>
          <cell r="G897" t="str">
            <v>Transporte de Personal</v>
          </cell>
        </row>
        <row r="898">
          <cell r="B898">
            <v>730202</v>
          </cell>
          <cell r="C898">
            <v>7</v>
          </cell>
          <cell r="D898">
            <v>3</v>
          </cell>
          <cell r="E898" t="str">
            <v>02</v>
          </cell>
          <cell r="F898" t="str">
            <v>02</v>
          </cell>
          <cell r="G898" t="str">
            <v>Fletes y Maniobras</v>
          </cell>
        </row>
        <row r="899">
          <cell r="B899">
            <v>730203</v>
          </cell>
          <cell r="C899">
            <v>7</v>
          </cell>
          <cell r="D899">
            <v>3</v>
          </cell>
          <cell r="E899" t="str">
            <v>02</v>
          </cell>
          <cell r="F899" t="str">
            <v>03</v>
          </cell>
          <cell r="G899" t="str">
            <v>Almacenamiento, Embalaje, Envase y Recarga de Extintores</v>
          </cell>
        </row>
        <row r="900">
          <cell r="B900">
            <v>730204</v>
          </cell>
          <cell r="C900">
            <v>7</v>
          </cell>
          <cell r="D900">
            <v>3</v>
          </cell>
          <cell r="E900" t="str">
            <v>02</v>
          </cell>
          <cell r="F900" t="str">
            <v>04</v>
          </cell>
          <cell r="G900" t="str">
            <v>Edición,     Impresión,     Reproducción,     Publicaciones,     Suscripciones,     Fotocopiado, Traducción,  Empastado,  Enmarcación,  Serigrafía,  Fotografía,  Carnetización,  Filmación  e
Imágenes Satelitales y otros elementos oficiales</v>
          </cell>
        </row>
        <row r="901">
          <cell r="B901">
            <v>730205</v>
          </cell>
          <cell r="C901">
            <v>7</v>
          </cell>
          <cell r="D901">
            <v>3</v>
          </cell>
          <cell r="E901" t="str">
            <v>02</v>
          </cell>
          <cell r="F901" t="str">
            <v>05</v>
          </cell>
          <cell r="G901" t="str">
            <v>Espectáculos Culturales y Sociales</v>
          </cell>
        </row>
        <row r="902">
          <cell r="B902">
            <v>730206</v>
          </cell>
          <cell r="C902">
            <v>7</v>
          </cell>
          <cell r="D902">
            <v>3</v>
          </cell>
          <cell r="E902" t="str">
            <v>02</v>
          </cell>
          <cell r="F902" t="str">
            <v>06</v>
          </cell>
          <cell r="G902" t="str">
            <v>Eventos Públicos y Oficiales</v>
          </cell>
        </row>
        <row r="903">
          <cell r="B903">
            <v>730207</v>
          </cell>
          <cell r="C903">
            <v>7</v>
          </cell>
          <cell r="D903">
            <v>3</v>
          </cell>
          <cell r="E903" t="str">
            <v>02</v>
          </cell>
          <cell r="F903" t="str">
            <v>07</v>
          </cell>
          <cell r="G903" t="str">
            <v>Difusión, Información y Publicidad</v>
          </cell>
        </row>
        <row r="904">
          <cell r="B904">
            <v>730208</v>
          </cell>
          <cell r="C904">
            <v>7</v>
          </cell>
          <cell r="D904">
            <v>3</v>
          </cell>
          <cell r="E904" t="str">
            <v>02</v>
          </cell>
          <cell r="F904" t="str">
            <v>08</v>
          </cell>
          <cell r="G904" t="str">
            <v>Servicio de Seguridad y Vigilancia</v>
          </cell>
        </row>
        <row r="905">
          <cell r="B905">
            <v>730209</v>
          </cell>
          <cell r="C905">
            <v>7</v>
          </cell>
          <cell r="D905">
            <v>3</v>
          </cell>
          <cell r="E905" t="str">
            <v>02</v>
          </cell>
          <cell r="F905" t="str">
            <v>09</v>
          </cell>
          <cell r="G905" t="str">
            <v>Servicios de Aseo; Lavado de Vestimenta de Trabajo; Fumigación, Desinfección y Limpieza de las Instalaciones de las entidades públicas.</v>
          </cell>
        </row>
        <row r="906">
          <cell r="B906">
            <v>730210</v>
          </cell>
          <cell r="C906">
            <v>7</v>
          </cell>
          <cell r="D906">
            <v>3</v>
          </cell>
          <cell r="E906" t="str">
            <v>02</v>
          </cell>
          <cell r="F906">
            <v>10</v>
          </cell>
          <cell r="G906" t="str">
            <v>Servicio de Guardería</v>
          </cell>
        </row>
        <row r="907">
          <cell r="B907">
            <v>730212</v>
          </cell>
          <cell r="C907">
            <v>7</v>
          </cell>
          <cell r="D907">
            <v>3</v>
          </cell>
          <cell r="E907" t="str">
            <v>02</v>
          </cell>
          <cell r="F907">
            <v>12</v>
          </cell>
          <cell r="G907" t="str">
            <v>Investigaciones Profesionales y Análisis de Laboratorio</v>
          </cell>
        </row>
        <row r="908">
          <cell r="B908">
            <v>730215</v>
          </cell>
          <cell r="C908">
            <v>7</v>
          </cell>
          <cell r="D908">
            <v>3</v>
          </cell>
          <cell r="E908" t="str">
            <v>02</v>
          </cell>
          <cell r="F908">
            <v>15</v>
          </cell>
          <cell r="G908" t="str">
            <v>Gastos Especiales para Inteligencia y Contrainteligencia</v>
          </cell>
        </row>
        <row r="909">
          <cell r="B909">
            <v>730216</v>
          </cell>
          <cell r="C909">
            <v>7</v>
          </cell>
          <cell r="D909">
            <v>3</v>
          </cell>
          <cell r="E909" t="str">
            <v>02</v>
          </cell>
          <cell r="F909">
            <v>16</v>
          </cell>
          <cell r="G909" t="str">
            <v>Servicios de Voluntariado</v>
          </cell>
        </row>
        <row r="910">
          <cell r="B910">
            <v>730217</v>
          </cell>
          <cell r="C910">
            <v>7</v>
          </cell>
          <cell r="D910">
            <v>3</v>
          </cell>
          <cell r="E910" t="str">
            <v>02</v>
          </cell>
          <cell r="F910">
            <v>17</v>
          </cell>
          <cell r="G910" t="str">
            <v>Servicios de Difusión e Información</v>
          </cell>
        </row>
        <row r="911">
          <cell r="B911">
            <v>730218</v>
          </cell>
          <cell r="C911">
            <v>7</v>
          </cell>
          <cell r="D911">
            <v>3</v>
          </cell>
          <cell r="E911" t="str">
            <v>02</v>
          </cell>
          <cell r="F911">
            <v>18</v>
          </cell>
          <cell r="G911" t="str">
            <v>Servicios de Publicidad y Propaganda en Medios de Comunicación Masiva</v>
          </cell>
        </row>
        <row r="912">
          <cell r="B912">
            <v>730219</v>
          </cell>
          <cell r="C912">
            <v>7</v>
          </cell>
          <cell r="D912">
            <v>3</v>
          </cell>
          <cell r="E912" t="str">
            <v>02</v>
          </cell>
          <cell r="F912">
            <v>19</v>
          </cell>
          <cell r="G912" t="str">
            <v>Servicios de Publicidad y Propaganda Usando otros Medios</v>
          </cell>
        </row>
        <row r="913">
          <cell r="B913">
            <v>730220</v>
          </cell>
          <cell r="C913">
            <v>7</v>
          </cell>
          <cell r="D913">
            <v>3</v>
          </cell>
          <cell r="E913" t="str">
            <v>02</v>
          </cell>
          <cell r="F913">
            <v>20</v>
          </cell>
          <cell r="G913" t="str">
            <v>Servicios para Actividades Agropecuarias, Pesca y Caza</v>
          </cell>
        </row>
        <row r="914">
          <cell r="B914">
            <v>730221</v>
          </cell>
          <cell r="C914">
            <v>7</v>
          </cell>
          <cell r="D914">
            <v>3</v>
          </cell>
          <cell r="E914" t="str">
            <v>02</v>
          </cell>
          <cell r="F914">
            <v>21</v>
          </cell>
          <cell r="G914" t="str">
            <v>Servicios Personales Eventuales sin Relación de Dependencia</v>
          </cell>
        </row>
        <row r="915">
          <cell r="B915">
            <v>730222</v>
          </cell>
          <cell r="C915">
            <v>7</v>
          </cell>
          <cell r="D915">
            <v>3</v>
          </cell>
          <cell r="E915" t="str">
            <v>02</v>
          </cell>
          <cell r="F915">
            <v>22</v>
          </cell>
          <cell r="G915" t="str">
            <v>Servicios y Derechos en Producción y Programación de Radio y Televisión</v>
          </cell>
        </row>
        <row r="916">
          <cell r="B916">
            <v>730223</v>
          </cell>
          <cell r="C916">
            <v>7</v>
          </cell>
          <cell r="D916">
            <v>3</v>
          </cell>
          <cell r="E916" t="str">
            <v>02</v>
          </cell>
          <cell r="F916">
            <v>23</v>
          </cell>
          <cell r="G916" t="str">
            <v>Servicios de Cartografía</v>
          </cell>
        </row>
        <row r="917">
          <cell r="B917">
            <v>730224</v>
          </cell>
          <cell r="C917">
            <v>7</v>
          </cell>
          <cell r="D917">
            <v>3</v>
          </cell>
          <cell r="E917" t="str">
            <v>02</v>
          </cell>
          <cell r="F917">
            <v>24</v>
          </cell>
          <cell r="G917" t="str">
            <v>Servicio de Implementación de Bancos de Información</v>
          </cell>
        </row>
        <row r="918">
          <cell r="B918">
            <v>730225</v>
          </cell>
          <cell r="C918">
            <v>7</v>
          </cell>
          <cell r="D918">
            <v>3</v>
          </cell>
          <cell r="E918" t="str">
            <v>02</v>
          </cell>
          <cell r="F918">
            <v>25</v>
          </cell>
          <cell r="G918" t="str">
            <v>Servicio  de  Incineración  de  Documentos  Públicos;  Bienes  Defectuosos  y /o  Caducados;
Desechos de Laboratorio; y, Otros</v>
          </cell>
        </row>
        <row r="919">
          <cell r="B919">
            <v>730226</v>
          </cell>
          <cell r="C919">
            <v>7</v>
          </cell>
          <cell r="D919">
            <v>3</v>
          </cell>
          <cell r="E919" t="str">
            <v>02</v>
          </cell>
          <cell r="F919">
            <v>26</v>
          </cell>
          <cell r="G919" t="str">
            <v>Servicios Médicos Hospitalarios y Complementarios</v>
          </cell>
        </row>
        <row r="920">
          <cell r="B920">
            <v>730227</v>
          </cell>
          <cell r="C920">
            <v>7</v>
          </cell>
          <cell r="D920">
            <v>3</v>
          </cell>
          <cell r="E920" t="str">
            <v>02</v>
          </cell>
          <cell r="F920">
            <v>27</v>
          </cell>
          <cell r="G920" t="str">
            <v>Servicios de Repatriación de Cadáveres de Ecuatorianos Fallecidos en el Exterior</v>
          </cell>
        </row>
        <row r="921">
          <cell r="B921">
            <v>730228</v>
          </cell>
          <cell r="C921">
            <v>7</v>
          </cell>
          <cell r="D921">
            <v>3</v>
          </cell>
          <cell r="E921" t="str">
            <v>02</v>
          </cell>
          <cell r="F921">
            <v>28</v>
          </cell>
          <cell r="G921" t="str">
            <v>Servicios de Provisión de Dispositivos Electrónicos y Certificación para Registro de Firmas
Digitales</v>
          </cell>
        </row>
        <row r="922">
          <cell r="B922">
            <v>730229</v>
          </cell>
          <cell r="C922">
            <v>7</v>
          </cell>
          <cell r="D922">
            <v>3</v>
          </cell>
          <cell r="E922" t="str">
            <v>02</v>
          </cell>
          <cell r="F922">
            <v>29</v>
          </cell>
          <cell r="G922" t="str">
            <v>Servicios de Soporte al Usuario a través de Centros de Servicio y Operadores Telefónicos</v>
          </cell>
        </row>
        <row r="923">
          <cell r="B923">
            <v>730230</v>
          </cell>
          <cell r="C923">
            <v>7</v>
          </cell>
          <cell r="D923">
            <v>3</v>
          </cell>
          <cell r="E923" t="str">
            <v>02</v>
          </cell>
          <cell r="F923">
            <v>30</v>
          </cell>
          <cell r="G923" t="str">
            <v>Digitalización de Información y Datos Públicos</v>
          </cell>
        </row>
        <row r="924">
          <cell r="B924">
            <v>730231</v>
          </cell>
          <cell r="C924">
            <v>7</v>
          </cell>
          <cell r="D924">
            <v>3</v>
          </cell>
          <cell r="E924" t="str">
            <v>02</v>
          </cell>
          <cell r="F924">
            <v>31</v>
          </cell>
          <cell r="G924" t="str">
            <v>Servicios de Protección y Asistencia Técnica a Victimas, Testigos y Otros Participantes en
Procesos Penales</v>
          </cell>
        </row>
        <row r="925">
          <cell r="B925">
            <v>730232</v>
          </cell>
          <cell r="C925">
            <v>7</v>
          </cell>
          <cell r="D925">
            <v>3</v>
          </cell>
          <cell r="E925" t="str">
            <v>02</v>
          </cell>
          <cell r="F925">
            <v>32</v>
          </cell>
          <cell r="G925" t="str">
            <v>Barrido Predial para la Modernización del Sistema de Información Predial</v>
          </cell>
        </row>
        <row r="926">
          <cell r="B926">
            <v>730233</v>
          </cell>
          <cell r="C926">
            <v>7</v>
          </cell>
          <cell r="D926">
            <v>3</v>
          </cell>
          <cell r="E926" t="str">
            <v>02</v>
          </cell>
          <cell r="F926">
            <v>33</v>
          </cell>
          <cell r="G926" t="str">
            <v>Servicios en Actividades Mineras e Hidrocarburíferas</v>
          </cell>
        </row>
        <row r="927">
          <cell r="B927">
            <v>730234</v>
          </cell>
          <cell r="C927">
            <v>7</v>
          </cell>
          <cell r="D927">
            <v>3</v>
          </cell>
          <cell r="E927" t="str">
            <v>02</v>
          </cell>
          <cell r="F927">
            <v>34</v>
          </cell>
          <cell r="G927" t="str">
            <v>Comisiones por la Venta de Productos; Servicios Postales y Financieros</v>
          </cell>
        </row>
        <row r="928">
          <cell r="B928">
            <v>730235</v>
          </cell>
          <cell r="C928">
            <v>7</v>
          </cell>
          <cell r="D928">
            <v>3</v>
          </cell>
          <cell r="E928" t="str">
            <v>02</v>
          </cell>
          <cell r="F928">
            <v>35</v>
          </cell>
          <cell r="G928" t="str">
            <v>Servicio de Alimentación</v>
          </cell>
        </row>
        <row r="929">
          <cell r="B929">
            <v>730236</v>
          </cell>
          <cell r="C929">
            <v>7</v>
          </cell>
          <cell r="D929">
            <v>3</v>
          </cell>
          <cell r="E929" t="str">
            <v>02</v>
          </cell>
          <cell r="F929">
            <v>36</v>
          </cell>
          <cell r="G929" t="str">
            <v>Servicios en Plantaciones Forestales</v>
          </cell>
        </row>
        <row r="930">
          <cell r="B930">
            <v>730237</v>
          </cell>
          <cell r="C930">
            <v>7</v>
          </cell>
          <cell r="D930">
            <v>3</v>
          </cell>
          <cell r="E930" t="str">
            <v>02</v>
          </cell>
          <cell r="F930">
            <v>37</v>
          </cell>
          <cell r="G930" t="str">
            <v>Remediación, Restauración y Descontaminación de Cuerpos de Agua</v>
          </cell>
        </row>
        <row r="931">
          <cell r="B931">
            <v>730238</v>
          </cell>
          <cell r="C931">
            <v>7</v>
          </cell>
          <cell r="D931">
            <v>3</v>
          </cell>
          <cell r="E931" t="str">
            <v>02</v>
          </cell>
          <cell r="F931">
            <v>38</v>
          </cell>
          <cell r="G931" t="str">
            <v>Servicio de Administración de Patio de Contenedores</v>
          </cell>
        </row>
        <row r="932">
          <cell r="B932">
            <v>730239</v>
          </cell>
          <cell r="C932">
            <v>7</v>
          </cell>
          <cell r="D932">
            <v>3</v>
          </cell>
          <cell r="E932" t="str">
            <v>02</v>
          </cell>
          <cell r="F932">
            <v>39</v>
          </cell>
          <cell r="G932" t="str">
            <v>Membrecías</v>
          </cell>
        </row>
        <row r="933">
          <cell r="B933">
            <v>730241</v>
          </cell>
          <cell r="C933">
            <v>7</v>
          </cell>
          <cell r="D933">
            <v>3</v>
          </cell>
          <cell r="E933" t="str">
            <v>02</v>
          </cell>
          <cell r="F933">
            <v>41</v>
          </cell>
          <cell r="G933" t="str">
            <v>Servicios de Monitoreo de la Información en Televisión, Radio, Prensa, Medios On-Line y
Otros</v>
          </cell>
        </row>
        <row r="934">
          <cell r="B934">
            <v>730242</v>
          </cell>
          <cell r="C934">
            <v>7</v>
          </cell>
          <cell r="D934">
            <v>3</v>
          </cell>
          <cell r="E934" t="str">
            <v>02</v>
          </cell>
          <cell r="F934">
            <v>42</v>
          </cell>
          <cell r="G934" t="str">
            <v>Servicios   de   Almacenamiento,   Control,   Custodia   y   Dispensación   de   Medicamentos,
Materiales e Insumos Médicos y Otros</v>
          </cell>
        </row>
        <row r="935">
          <cell r="B935">
            <v>730243</v>
          </cell>
          <cell r="C935">
            <v>7</v>
          </cell>
          <cell r="D935">
            <v>3</v>
          </cell>
          <cell r="E935" t="str">
            <v>02</v>
          </cell>
          <cell r="F935">
            <v>43</v>
          </cell>
          <cell r="G935" t="str">
            <v>Garantía Extendida de Bienes</v>
          </cell>
        </row>
        <row r="936">
          <cell r="B936">
            <v>730244</v>
          </cell>
          <cell r="C936">
            <v>7</v>
          </cell>
          <cell r="D936">
            <v>3</v>
          </cell>
          <cell r="E936" t="str">
            <v>02</v>
          </cell>
          <cell r="F936">
            <v>44</v>
          </cell>
          <cell r="G936" t="str">
            <v>Servicio de Confección de Menaje de Hogar y/o Prendas de Protección</v>
          </cell>
        </row>
        <row r="937">
          <cell r="B937">
            <v>730245</v>
          </cell>
          <cell r="C937">
            <v>7</v>
          </cell>
          <cell r="D937">
            <v>3</v>
          </cell>
          <cell r="E937" t="str">
            <v>02</v>
          </cell>
          <cell r="F937">
            <v>45</v>
          </cell>
          <cell r="G937" t="str">
            <v>Servicios relacionados a la exhumación e inhumación de cadáveres</v>
          </cell>
        </row>
        <row r="938">
          <cell r="B938">
            <v>730248</v>
          </cell>
          <cell r="C938">
            <v>7</v>
          </cell>
          <cell r="D938">
            <v>3</v>
          </cell>
          <cell r="E938" t="str">
            <v>02</v>
          </cell>
          <cell r="F938">
            <v>48</v>
          </cell>
          <cell r="G938" t="str">
            <v>Eventos Oficiales</v>
          </cell>
        </row>
        <row r="939">
          <cell r="B939">
            <v>730249</v>
          </cell>
          <cell r="C939">
            <v>7</v>
          </cell>
          <cell r="D939">
            <v>3</v>
          </cell>
          <cell r="E939" t="str">
            <v>02</v>
          </cell>
          <cell r="F939">
            <v>49</v>
          </cell>
          <cell r="G939" t="str">
            <v>Eventos Públicos Promocionales</v>
          </cell>
        </row>
        <row r="940">
          <cell r="B940">
            <v>730299</v>
          </cell>
          <cell r="C940">
            <v>7</v>
          </cell>
          <cell r="D940">
            <v>3</v>
          </cell>
          <cell r="E940" t="str">
            <v>02</v>
          </cell>
          <cell r="F940">
            <v>99</v>
          </cell>
          <cell r="G940" t="str">
            <v>Otros Servicios</v>
          </cell>
        </row>
        <row r="941">
          <cell r="B941">
            <v>7303</v>
          </cell>
          <cell r="C941">
            <v>7</v>
          </cell>
          <cell r="D941">
            <v>3</v>
          </cell>
          <cell r="E941" t="str">
            <v>03</v>
          </cell>
          <cell r="F941">
            <v>0</v>
          </cell>
          <cell r="G941" t="str">
            <v>Traslados, Instalaciones, Viáticos y Subsistencias</v>
          </cell>
        </row>
        <row r="942">
          <cell r="B942">
            <v>730301</v>
          </cell>
          <cell r="C942">
            <v>7</v>
          </cell>
          <cell r="D942">
            <v>3</v>
          </cell>
          <cell r="E942" t="str">
            <v>03</v>
          </cell>
          <cell r="F942" t="str">
            <v>01</v>
          </cell>
          <cell r="G942" t="str">
            <v>Pasajes al Interior</v>
          </cell>
        </row>
        <row r="943">
          <cell r="B943">
            <v>730302</v>
          </cell>
          <cell r="C943">
            <v>7</v>
          </cell>
          <cell r="D943">
            <v>3</v>
          </cell>
          <cell r="E943" t="str">
            <v>03</v>
          </cell>
          <cell r="F943" t="str">
            <v>02</v>
          </cell>
          <cell r="G943" t="str">
            <v>Pasajes al Exterior</v>
          </cell>
        </row>
        <row r="944">
          <cell r="B944">
            <v>730303</v>
          </cell>
          <cell r="C944">
            <v>7</v>
          </cell>
          <cell r="D944">
            <v>3</v>
          </cell>
          <cell r="E944" t="str">
            <v>03</v>
          </cell>
          <cell r="F944" t="str">
            <v>03</v>
          </cell>
          <cell r="G944" t="str">
            <v>Viáticos y Subsistencias en el Interior</v>
          </cell>
        </row>
        <row r="945">
          <cell r="B945">
            <v>730304</v>
          </cell>
          <cell r="C945">
            <v>7</v>
          </cell>
          <cell r="D945">
            <v>3</v>
          </cell>
          <cell r="E945" t="str">
            <v>03</v>
          </cell>
          <cell r="F945" t="str">
            <v>04</v>
          </cell>
          <cell r="G945" t="str">
            <v>Viáticos y Subsistencias en el Exterior</v>
          </cell>
        </row>
        <row r="946">
          <cell r="B946">
            <v>730305</v>
          </cell>
          <cell r="C946">
            <v>7</v>
          </cell>
          <cell r="D946">
            <v>3</v>
          </cell>
          <cell r="E946" t="str">
            <v>03</v>
          </cell>
          <cell r="F946" t="str">
            <v>05</v>
          </cell>
          <cell r="G946" t="str">
            <v>Mudanzas e Instalaciones</v>
          </cell>
        </row>
        <row r="947">
          <cell r="B947">
            <v>730306</v>
          </cell>
          <cell r="C947">
            <v>7</v>
          </cell>
          <cell r="D947">
            <v>3</v>
          </cell>
          <cell r="E947" t="str">
            <v>03</v>
          </cell>
          <cell r="F947" t="str">
            <v>06</v>
          </cell>
          <cell r="G947" t="str">
            <v>Viático por Gastos de Residencia</v>
          </cell>
        </row>
        <row r="948">
          <cell r="B948">
            <v>730307</v>
          </cell>
          <cell r="C948">
            <v>7</v>
          </cell>
          <cell r="D948">
            <v>3</v>
          </cell>
          <cell r="E948" t="str">
            <v>03</v>
          </cell>
          <cell r="F948" t="str">
            <v>07</v>
          </cell>
          <cell r="G948" t="str">
            <v>Gastos para la Atención a Delegados Extranjeros y Nacionales. Deportistas, Entrenadores y Cuerpo Técnico que Representen al País</v>
          </cell>
        </row>
        <row r="949">
          <cell r="B949">
            <v>730308</v>
          </cell>
          <cell r="C949">
            <v>7</v>
          </cell>
          <cell r="D949">
            <v>3</v>
          </cell>
          <cell r="E949" t="str">
            <v>03</v>
          </cell>
          <cell r="F949" t="str">
            <v>08</v>
          </cell>
          <cell r="G949" t="str">
            <v>Recargos por los cambios en la utilización de pasajes al interior y al exterior emitidos por
las empresas</v>
          </cell>
        </row>
        <row r="950">
          <cell r="B950">
            <v>7304</v>
          </cell>
          <cell r="C950">
            <v>7</v>
          </cell>
          <cell r="D950">
            <v>3</v>
          </cell>
          <cell r="E950" t="str">
            <v>04</v>
          </cell>
          <cell r="F950">
            <v>0</v>
          </cell>
          <cell r="G950" t="str">
            <v>Instalaciones, Mantenimientos y Reparaciones</v>
          </cell>
        </row>
        <row r="951">
          <cell r="B951">
            <v>730401</v>
          </cell>
          <cell r="C951">
            <v>7</v>
          </cell>
          <cell r="D951">
            <v>3</v>
          </cell>
          <cell r="E951" t="str">
            <v>04</v>
          </cell>
          <cell r="F951" t="str">
            <v>01</v>
          </cell>
          <cell r="G951" t="str">
            <v>Terrenos (Mantenimiento)</v>
          </cell>
        </row>
        <row r="952">
          <cell r="B952">
            <v>730402</v>
          </cell>
          <cell r="C952">
            <v>7</v>
          </cell>
          <cell r="D952">
            <v>3</v>
          </cell>
          <cell r="E952" t="str">
            <v>04</v>
          </cell>
          <cell r="F952" t="str">
            <v>02</v>
          </cell>
          <cell r="G952" t="str">
            <v>Edificios,  Locales,  Residencias  y  Cableado  Estructurado  (Mantenimiento,  Reparación  e
Instalación)</v>
          </cell>
        </row>
        <row r="953">
          <cell r="B953">
            <v>730403</v>
          </cell>
          <cell r="C953">
            <v>7</v>
          </cell>
          <cell r="D953">
            <v>3</v>
          </cell>
          <cell r="E953" t="str">
            <v>04</v>
          </cell>
          <cell r="F953" t="str">
            <v>03</v>
          </cell>
          <cell r="G953" t="str">
            <v>Mobiliarios (Instalación, Mantenimiento y Reparación)</v>
          </cell>
        </row>
        <row r="954">
          <cell r="B954">
            <v>730404</v>
          </cell>
          <cell r="C954">
            <v>7</v>
          </cell>
          <cell r="D954">
            <v>3</v>
          </cell>
          <cell r="E954" t="str">
            <v>04</v>
          </cell>
          <cell r="F954" t="str">
            <v>04</v>
          </cell>
          <cell r="G954" t="str">
            <v>Maquinarias y Equipos (Instalación, Mantenimiento y Reparación)</v>
          </cell>
        </row>
        <row r="955">
          <cell r="B955">
            <v>730405</v>
          </cell>
          <cell r="C955">
            <v>7</v>
          </cell>
          <cell r="D955">
            <v>3</v>
          </cell>
          <cell r="E955" t="str">
            <v>04</v>
          </cell>
          <cell r="F955" t="str">
            <v>05</v>
          </cell>
          <cell r="G955" t="str">
            <v>Vehículos (Mantenimiento y Reparación)</v>
          </cell>
        </row>
        <row r="956">
          <cell r="B956">
            <v>730406</v>
          </cell>
          <cell r="C956">
            <v>7</v>
          </cell>
          <cell r="D956">
            <v>3</v>
          </cell>
          <cell r="E956" t="str">
            <v>04</v>
          </cell>
          <cell r="F956" t="str">
            <v>06</v>
          </cell>
          <cell r="G956" t="str">
            <v>Herramientas (Mantenimiento y Reparación)</v>
          </cell>
        </row>
        <row r="957">
          <cell r="B957">
            <v>730415</v>
          </cell>
          <cell r="C957">
            <v>7</v>
          </cell>
          <cell r="D957">
            <v>3</v>
          </cell>
          <cell r="E957" t="str">
            <v>04</v>
          </cell>
          <cell r="F957">
            <v>15</v>
          </cell>
          <cell r="G957" t="str">
            <v>Bienes Biológicos</v>
          </cell>
        </row>
        <row r="958">
          <cell r="B958">
            <v>730417</v>
          </cell>
          <cell r="C958">
            <v>7</v>
          </cell>
          <cell r="D958">
            <v>3</v>
          </cell>
          <cell r="E958" t="str">
            <v>04</v>
          </cell>
          <cell r="F958">
            <v>17</v>
          </cell>
          <cell r="G958" t="str">
            <v>Infraestructura</v>
          </cell>
        </row>
        <row r="959">
          <cell r="B959">
            <v>730418</v>
          </cell>
          <cell r="C959">
            <v>7</v>
          </cell>
          <cell r="D959">
            <v>3</v>
          </cell>
          <cell r="E959" t="str">
            <v>04</v>
          </cell>
          <cell r="F959">
            <v>18</v>
          </cell>
          <cell r="G959" t="str">
            <v>Mantenimiento de Áreas Verdes y Arreglo de Vías Internas</v>
          </cell>
        </row>
        <row r="960">
          <cell r="B960">
            <v>730419</v>
          </cell>
          <cell r="C960">
            <v>7</v>
          </cell>
          <cell r="D960">
            <v>3</v>
          </cell>
          <cell r="E960" t="str">
            <v>04</v>
          </cell>
          <cell r="F960">
            <v>19</v>
          </cell>
          <cell r="G960" t="str">
            <v>Instalación, Mantenimiento y Reparación de Bienes Deportivos</v>
          </cell>
        </row>
        <row r="961">
          <cell r="B961">
            <v>730420</v>
          </cell>
          <cell r="C961">
            <v>7</v>
          </cell>
          <cell r="D961">
            <v>3</v>
          </cell>
          <cell r="E961" t="str">
            <v>04</v>
          </cell>
          <cell r="F961">
            <v>20</v>
          </cell>
          <cell r="G961" t="str">
            <v>Instalación, Mantenimiento y Reparación de Edificios, Locales y Residencias de propiedad
de las Entidades Públicas</v>
          </cell>
        </row>
        <row r="962">
          <cell r="B962">
            <v>730421</v>
          </cell>
          <cell r="C962">
            <v>7</v>
          </cell>
          <cell r="D962">
            <v>3</v>
          </cell>
          <cell r="E962" t="str">
            <v>04</v>
          </cell>
          <cell r="F962">
            <v>21</v>
          </cell>
          <cell r="G962" t="str">
            <v>Instalación, Mantenimiento y Reparación de Edificios, Locales y Residencias Arrendados a
Personas Naturales, Jurídicas o  Entidades Privadas</v>
          </cell>
        </row>
        <row r="963">
          <cell r="B963">
            <v>730422</v>
          </cell>
          <cell r="C963">
            <v>7</v>
          </cell>
          <cell r="D963">
            <v>3</v>
          </cell>
          <cell r="E963" t="str">
            <v>04</v>
          </cell>
          <cell r="F963">
            <v>22</v>
          </cell>
          <cell r="G963" t="str">
            <v>Vehículos Terrestres (Mantenimiento y Reparaciones)</v>
          </cell>
        </row>
        <row r="964">
          <cell r="B964">
            <v>730423</v>
          </cell>
          <cell r="C964">
            <v>7</v>
          </cell>
          <cell r="D964">
            <v>3</v>
          </cell>
          <cell r="E964" t="str">
            <v>04</v>
          </cell>
          <cell r="F964">
            <v>23</v>
          </cell>
          <cell r="G964" t="str">
            <v>Vehículos Marinos (Mantenimiento y Reparaciones)</v>
          </cell>
        </row>
        <row r="965">
          <cell r="B965">
            <v>730424</v>
          </cell>
          <cell r="C965">
            <v>7</v>
          </cell>
          <cell r="D965">
            <v>3</v>
          </cell>
          <cell r="E965" t="str">
            <v>04</v>
          </cell>
          <cell r="F965">
            <v>24</v>
          </cell>
          <cell r="G965" t="str">
            <v>Vehículos Aéreos (Mantenimiento y Reparaciones)</v>
          </cell>
        </row>
        <row r="966">
          <cell r="B966">
            <v>730425</v>
          </cell>
          <cell r="C966">
            <v>7</v>
          </cell>
          <cell r="D966">
            <v>3</v>
          </cell>
          <cell r="E966" t="str">
            <v>04</v>
          </cell>
          <cell r="F966">
            <v>25</v>
          </cell>
          <cell r="G966" t="str">
            <v>Instalación,  Readecuación,  Montaje  de  Exposiciones,  Mantenimiento  y  Reparación  de
Espacios y Bienes Culturales</v>
          </cell>
        </row>
        <row r="967">
          <cell r="B967">
            <v>730499</v>
          </cell>
          <cell r="C967">
            <v>7</v>
          </cell>
          <cell r="D967">
            <v>3</v>
          </cell>
          <cell r="E967" t="str">
            <v>04</v>
          </cell>
          <cell r="F967">
            <v>99</v>
          </cell>
          <cell r="G967" t="str">
            <v>Otras Instalaciones, Mantenimientos y Reparaciones</v>
          </cell>
        </row>
        <row r="968">
          <cell r="B968">
            <v>7305</v>
          </cell>
          <cell r="C968">
            <v>7</v>
          </cell>
          <cell r="D968">
            <v>3</v>
          </cell>
          <cell r="E968" t="str">
            <v>05</v>
          </cell>
          <cell r="F968">
            <v>0</v>
          </cell>
          <cell r="G968" t="str">
            <v>Arrendamiento de Bienes</v>
          </cell>
        </row>
        <row r="969">
          <cell r="B969">
            <v>730501</v>
          </cell>
          <cell r="C969">
            <v>7</v>
          </cell>
          <cell r="D969">
            <v>3</v>
          </cell>
          <cell r="E969" t="str">
            <v>05</v>
          </cell>
          <cell r="F969" t="str">
            <v>01</v>
          </cell>
          <cell r="G969" t="str">
            <v>Terrenos (Arrendamiento)</v>
          </cell>
        </row>
        <row r="970">
          <cell r="B970">
            <v>730502</v>
          </cell>
          <cell r="C970">
            <v>7</v>
          </cell>
          <cell r="D970">
            <v>3</v>
          </cell>
          <cell r="E970" t="str">
            <v>05</v>
          </cell>
          <cell r="F970" t="str">
            <v>02</v>
          </cell>
          <cell r="G970" t="str">
            <v>Edificios,    Locales,    Residencias,    Parqueaderos,    Casilleros    Judiciales    y   Bancarios
(Arrendamiento)</v>
          </cell>
        </row>
        <row r="971">
          <cell r="B971">
            <v>730503</v>
          </cell>
          <cell r="C971">
            <v>7</v>
          </cell>
          <cell r="D971">
            <v>3</v>
          </cell>
          <cell r="E971" t="str">
            <v>05</v>
          </cell>
          <cell r="F971" t="str">
            <v>03</v>
          </cell>
          <cell r="G971" t="str">
            <v>Mobiliario (Arrendamiento)</v>
          </cell>
        </row>
        <row r="972">
          <cell r="B972">
            <v>730504</v>
          </cell>
          <cell r="C972">
            <v>7</v>
          </cell>
          <cell r="D972">
            <v>3</v>
          </cell>
          <cell r="E972" t="str">
            <v>05</v>
          </cell>
          <cell r="F972" t="str">
            <v>04</v>
          </cell>
          <cell r="G972" t="str">
            <v>Maquinarias y Equipos (Arrendamiento)</v>
          </cell>
        </row>
        <row r="973">
          <cell r="B973">
            <v>730505</v>
          </cell>
          <cell r="C973">
            <v>7</v>
          </cell>
          <cell r="D973">
            <v>3</v>
          </cell>
          <cell r="E973" t="str">
            <v>05</v>
          </cell>
          <cell r="F973" t="str">
            <v>05</v>
          </cell>
          <cell r="G973" t="str">
            <v>Vehículos (Arrendamiento)</v>
          </cell>
        </row>
        <row r="974">
          <cell r="B974">
            <v>730506</v>
          </cell>
          <cell r="C974">
            <v>7</v>
          </cell>
          <cell r="D974">
            <v>3</v>
          </cell>
          <cell r="E974" t="str">
            <v>05</v>
          </cell>
          <cell r="F974" t="str">
            <v>06</v>
          </cell>
          <cell r="G974" t="str">
            <v>Herramientas (Arrendamiento)</v>
          </cell>
        </row>
        <row r="975">
          <cell r="B975">
            <v>730515</v>
          </cell>
          <cell r="C975">
            <v>7</v>
          </cell>
          <cell r="D975">
            <v>3</v>
          </cell>
          <cell r="E975" t="str">
            <v>05</v>
          </cell>
          <cell r="F975">
            <v>15</v>
          </cell>
          <cell r="G975" t="str">
            <v>Bienes Biológicos (Alquiler)</v>
          </cell>
        </row>
        <row r="976">
          <cell r="B976">
            <v>730517</v>
          </cell>
          <cell r="C976">
            <v>7</v>
          </cell>
          <cell r="D976">
            <v>3</v>
          </cell>
          <cell r="E976" t="str">
            <v>05</v>
          </cell>
          <cell r="F976">
            <v>17</v>
          </cell>
          <cell r="G976" t="str">
            <v>Vehículos Terrestres (Arrendamiento)</v>
          </cell>
        </row>
        <row r="977">
          <cell r="B977">
            <v>730518</v>
          </cell>
          <cell r="C977">
            <v>7</v>
          </cell>
          <cell r="D977">
            <v>3</v>
          </cell>
          <cell r="E977" t="str">
            <v>05</v>
          </cell>
          <cell r="F977">
            <v>18</v>
          </cell>
          <cell r="G977" t="str">
            <v>Vehículos Marinos (Arrendamiento)</v>
          </cell>
        </row>
        <row r="978">
          <cell r="B978">
            <v>730519</v>
          </cell>
          <cell r="C978">
            <v>7</v>
          </cell>
          <cell r="D978">
            <v>3</v>
          </cell>
          <cell r="E978" t="str">
            <v>05</v>
          </cell>
          <cell r="F978">
            <v>19</v>
          </cell>
          <cell r="G978" t="str">
            <v>Vehículos Aéreos (Arrendamiento)</v>
          </cell>
        </row>
        <row r="979">
          <cell r="B979">
            <v>730599</v>
          </cell>
          <cell r="C979">
            <v>7</v>
          </cell>
          <cell r="D979">
            <v>3</v>
          </cell>
          <cell r="E979" t="str">
            <v>05</v>
          </cell>
          <cell r="F979">
            <v>99</v>
          </cell>
          <cell r="G979" t="str">
            <v>Otros Arrendamientos</v>
          </cell>
        </row>
        <row r="980">
          <cell r="B980">
            <v>7306</v>
          </cell>
          <cell r="C980">
            <v>7</v>
          </cell>
          <cell r="D980">
            <v>3</v>
          </cell>
          <cell r="E980" t="str">
            <v>06</v>
          </cell>
          <cell r="F980">
            <v>0</v>
          </cell>
          <cell r="G980" t="str">
            <v>Contrataciones de Estudios, Investigaciones y Servicios Técnicos Especializados</v>
          </cell>
        </row>
        <row r="981">
          <cell r="B981">
            <v>730601</v>
          </cell>
          <cell r="C981">
            <v>7</v>
          </cell>
          <cell r="D981">
            <v>3</v>
          </cell>
          <cell r="E981" t="str">
            <v>06</v>
          </cell>
          <cell r="F981" t="str">
            <v>01</v>
          </cell>
          <cell r="G981" t="str">
            <v>Consultoría, Asesoría e Investigación Especializada</v>
          </cell>
        </row>
        <row r="982">
          <cell r="B982">
            <v>730602</v>
          </cell>
          <cell r="C982">
            <v>7</v>
          </cell>
          <cell r="D982">
            <v>3</v>
          </cell>
          <cell r="E982" t="str">
            <v>06</v>
          </cell>
          <cell r="F982" t="str">
            <v>02</v>
          </cell>
          <cell r="G982" t="str">
            <v>Servicio de Auditoría</v>
          </cell>
        </row>
        <row r="983">
          <cell r="B983">
            <v>730603</v>
          </cell>
          <cell r="C983">
            <v>7</v>
          </cell>
          <cell r="D983">
            <v>3</v>
          </cell>
          <cell r="E983" t="str">
            <v>06</v>
          </cell>
          <cell r="F983" t="str">
            <v>03</v>
          </cell>
          <cell r="G983" t="str">
            <v>Servicio de Capacitación</v>
          </cell>
        </row>
        <row r="984">
          <cell r="B984">
            <v>730604</v>
          </cell>
          <cell r="C984">
            <v>7</v>
          </cell>
          <cell r="D984">
            <v>3</v>
          </cell>
          <cell r="E984" t="str">
            <v>06</v>
          </cell>
          <cell r="F984" t="str">
            <v>04</v>
          </cell>
          <cell r="G984" t="str">
            <v>Fiscalización e Inspecciones Técnicas</v>
          </cell>
        </row>
        <row r="985">
          <cell r="B985">
            <v>730605</v>
          </cell>
          <cell r="C985">
            <v>7</v>
          </cell>
          <cell r="D985">
            <v>3</v>
          </cell>
          <cell r="E985" t="str">
            <v>06</v>
          </cell>
          <cell r="F985" t="str">
            <v>05</v>
          </cell>
          <cell r="G985" t="str">
            <v>Estudio y Diseño de Proyectos</v>
          </cell>
        </row>
        <row r="986">
          <cell r="B986">
            <v>730606</v>
          </cell>
          <cell r="C986">
            <v>7</v>
          </cell>
          <cell r="D986">
            <v>3</v>
          </cell>
          <cell r="E986" t="str">
            <v>06</v>
          </cell>
          <cell r="F986" t="str">
            <v>06</v>
          </cell>
          <cell r="G986" t="str">
            <v>Honorarios por Contratos Civiles de Servicios</v>
          </cell>
        </row>
        <row r="987">
          <cell r="B987">
            <v>730607</v>
          </cell>
          <cell r="C987">
            <v>7</v>
          </cell>
          <cell r="D987">
            <v>3</v>
          </cell>
          <cell r="E987" t="str">
            <v>06</v>
          </cell>
          <cell r="F987" t="str">
            <v>07</v>
          </cell>
          <cell r="G987" t="str">
            <v>Servicios Técnicos Especializados</v>
          </cell>
        </row>
        <row r="988">
          <cell r="B988">
            <v>730608</v>
          </cell>
          <cell r="C988">
            <v>7</v>
          </cell>
          <cell r="D988">
            <v>3</v>
          </cell>
          <cell r="E988" t="str">
            <v>06</v>
          </cell>
          <cell r="F988" t="str">
            <v>08</v>
          </cell>
          <cell r="G988" t="str">
            <v>Registro, Inscripción y Otros Gastos previos a la aceptación para una Capacitación en el
Exterior</v>
          </cell>
        </row>
        <row r="989">
          <cell r="B989">
            <v>730609</v>
          </cell>
          <cell r="C989">
            <v>7</v>
          </cell>
          <cell r="D989">
            <v>3</v>
          </cell>
          <cell r="E989" t="str">
            <v>06</v>
          </cell>
          <cell r="F989" t="str">
            <v>09</v>
          </cell>
          <cell r="G989" t="str">
            <v>Investigaciones Profesionales y Análisis de Laboratorio</v>
          </cell>
        </row>
        <row r="990">
          <cell r="B990">
            <v>730610</v>
          </cell>
          <cell r="C990">
            <v>7</v>
          </cell>
          <cell r="D990">
            <v>3</v>
          </cell>
          <cell r="E990" t="str">
            <v>06</v>
          </cell>
          <cell r="F990">
            <v>10</v>
          </cell>
          <cell r="G990" t="str">
            <v>Servicios de Cartografía</v>
          </cell>
        </row>
        <row r="991">
          <cell r="B991">
            <v>730612</v>
          </cell>
          <cell r="C991">
            <v>7</v>
          </cell>
          <cell r="D991">
            <v>3</v>
          </cell>
          <cell r="E991" t="str">
            <v>06</v>
          </cell>
          <cell r="F991">
            <v>12</v>
          </cell>
          <cell r="G991" t="str">
            <v>Capacitación a Servidores Públicos</v>
          </cell>
        </row>
        <row r="992">
          <cell r="B992">
            <v>730613</v>
          </cell>
          <cell r="C992">
            <v>7</v>
          </cell>
          <cell r="D992">
            <v>3</v>
          </cell>
          <cell r="E992" t="str">
            <v>06</v>
          </cell>
          <cell r="F992">
            <v>13</v>
          </cell>
          <cell r="G992" t="str">
            <v>Capacitación para la Ciudadanía en General</v>
          </cell>
        </row>
        <row r="993">
          <cell r="B993">
            <v>7307</v>
          </cell>
          <cell r="C993">
            <v>7</v>
          </cell>
          <cell r="D993">
            <v>3</v>
          </cell>
          <cell r="E993" t="str">
            <v>07</v>
          </cell>
          <cell r="F993">
            <v>0</v>
          </cell>
          <cell r="G993" t="str">
            <v>Gastos en Informática</v>
          </cell>
        </row>
        <row r="994">
          <cell r="B994">
            <v>730701</v>
          </cell>
          <cell r="C994">
            <v>7</v>
          </cell>
          <cell r="D994">
            <v>3</v>
          </cell>
          <cell r="E994" t="str">
            <v>07</v>
          </cell>
          <cell r="F994" t="str">
            <v>01</v>
          </cell>
          <cell r="G994" t="str">
            <v>Desarrollo, Actualización, Asistencia Técnica y Soporte de Sistemas Informáticos</v>
          </cell>
        </row>
        <row r="995">
          <cell r="B995">
            <v>730702</v>
          </cell>
          <cell r="C995">
            <v>7</v>
          </cell>
          <cell r="D995">
            <v>3</v>
          </cell>
          <cell r="E995" t="str">
            <v>07</v>
          </cell>
          <cell r="F995" t="str">
            <v>02</v>
          </cell>
          <cell r="G995" t="str">
            <v>Arrendamiento y Licencias de Uso de Paquetes Informáticos</v>
          </cell>
        </row>
        <row r="996">
          <cell r="B996">
            <v>730703</v>
          </cell>
          <cell r="C996">
            <v>7</v>
          </cell>
          <cell r="D996">
            <v>3</v>
          </cell>
          <cell r="E996" t="str">
            <v>07</v>
          </cell>
          <cell r="F996" t="str">
            <v>03</v>
          </cell>
          <cell r="G996" t="str">
            <v>Arrendamiento de Equipos Informáticos</v>
          </cell>
        </row>
        <row r="997">
          <cell r="B997">
            <v>730704</v>
          </cell>
          <cell r="C997">
            <v>7</v>
          </cell>
          <cell r="D997">
            <v>3</v>
          </cell>
          <cell r="E997" t="str">
            <v>07</v>
          </cell>
          <cell r="F997" t="str">
            <v>04</v>
          </cell>
          <cell r="G997" t="str">
            <v>Mantenimiento y Reparación de Equipos y Sistemas Informáticos</v>
          </cell>
        </row>
        <row r="998">
          <cell r="B998">
            <v>7308</v>
          </cell>
          <cell r="C998">
            <v>7</v>
          </cell>
          <cell r="D998">
            <v>3</v>
          </cell>
          <cell r="E998" t="str">
            <v>08</v>
          </cell>
          <cell r="F998">
            <v>0</v>
          </cell>
          <cell r="G998" t="str">
            <v>Bienes de Uso y Consumo de Inversión</v>
          </cell>
        </row>
        <row r="999">
          <cell r="B999">
            <v>730801</v>
          </cell>
          <cell r="C999">
            <v>7</v>
          </cell>
          <cell r="D999">
            <v>3</v>
          </cell>
          <cell r="E999" t="str">
            <v>08</v>
          </cell>
          <cell r="F999" t="str">
            <v>01</v>
          </cell>
          <cell r="G999" t="str">
            <v>Alimentos y Bebidas</v>
          </cell>
        </row>
        <row r="1000">
          <cell r="B1000">
            <v>730802</v>
          </cell>
          <cell r="C1000">
            <v>7</v>
          </cell>
          <cell r="D1000">
            <v>3</v>
          </cell>
          <cell r="E1000" t="str">
            <v>08</v>
          </cell>
          <cell r="F1000" t="str">
            <v>02</v>
          </cell>
          <cell r="G1000" t="str">
            <v>Vestuario, Lencería, Prendas de Protección, carpas y otros</v>
          </cell>
        </row>
        <row r="1001">
          <cell r="B1001">
            <v>730803</v>
          </cell>
          <cell r="C1001">
            <v>7</v>
          </cell>
          <cell r="D1001">
            <v>3</v>
          </cell>
          <cell r="E1001" t="str">
            <v>08</v>
          </cell>
          <cell r="F1001" t="str">
            <v>03</v>
          </cell>
          <cell r="G1001" t="str">
            <v>Combustibles y Lubricantes</v>
          </cell>
        </row>
        <row r="1002">
          <cell r="B1002">
            <v>730804</v>
          </cell>
          <cell r="C1002">
            <v>7</v>
          </cell>
          <cell r="D1002">
            <v>3</v>
          </cell>
          <cell r="E1002" t="str">
            <v>08</v>
          </cell>
          <cell r="F1002" t="str">
            <v>04</v>
          </cell>
          <cell r="G1002" t="str">
            <v>Materiales de Oficina</v>
          </cell>
        </row>
        <row r="1003">
          <cell r="B1003">
            <v>730805</v>
          </cell>
          <cell r="C1003">
            <v>7</v>
          </cell>
          <cell r="D1003">
            <v>3</v>
          </cell>
          <cell r="E1003" t="str">
            <v>08</v>
          </cell>
          <cell r="F1003" t="str">
            <v>05</v>
          </cell>
          <cell r="G1003" t="str">
            <v>Materiales de Aseo</v>
          </cell>
        </row>
        <row r="1004">
          <cell r="B1004">
            <v>730806</v>
          </cell>
          <cell r="C1004">
            <v>7</v>
          </cell>
          <cell r="D1004">
            <v>3</v>
          </cell>
          <cell r="E1004" t="str">
            <v>08</v>
          </cell>
          <cell r="F1004" t="str">
            <v>06</v>
          </cell>
          <cell r="G1004" t="str">
            <v>Herramientas y Equipos Menores</v>
          </cell>
        </row>
        <row r="1005">
          <cell r="B1005">
            <v>730807</v>
          </cell>
          <cell r="C1005">
            <v>7</v>
          </cell>
          <cell r="D1005">
            <v>3</v>
          </cell>
          <cell r="E1005" t="str">
            <v>08</v>
          </cell>
          <cell r="F1005" t="str">
            <v>07</v>
          </cell>
          <cell r="G1005" t="str">
            <v>Materiales de Impresión, Fotografía, Reproducción y Publicaciones</v>
          </cell>
        </row>
        <row r="1006">
          <cell r="B1006">
            <v>730808</v>
          </cell>
          <cell r="C1006">
            <v>7</v>
          </cell>
          <cell r="D1006">
            <v>3</v>
          </cell>
          <cell r="E1006" t="str">
            <v>08</v>
          </cell>
          <cell r="F1006" t="str">
            <v>08</v>
          </cell>
          <cell r="G1006" t="str">
            <v>Instrumental Médico Quirúrgico</v>
          </cell>
        </row>
        <row r="1007">
          <cell r="B1007">
            <v>730809</v>
          </cell>
          <cell r="C1007">
            <v>7</v>
          </cell>
          <cell r="D1007">
            <v>3</v>
          </cell>
          <cell r="E1007" t="str">
            <v>08</v>
          </cell>
          <cell r="F1007" t="str">
            <v>09</v>
          </cell>
          <cell r="G1007" t="str">
            <v>Medicamentos</v>
          </cell>
        </row>
        <row r="1008">
          <cell r="B1008">
            <v>730810</v>
          </cell>
          <cell r="C1008">
            <v>7</v>
          </cell>
          <cell r="D1008">
            <v>3</v>
          </cell>
          <cell r="E1008" t="str">
            <v>08</v>
          </cell>
          <cell r="F1008">
            <v>10</v>
          </cell>
          <cell r="G1008" t="str">
            <v>Dispositivos Médicos para Laboratorio Clínico y Patología</v>
          </cell>
        </row>
        <row r="1009">
          <cell r="B1009">
            <v>730811</v>
          </cell>
          <cell r="C1009">
            <v>7</v>
          </cell>
          <cell r="D1009">
            <v>3</v>
          </cell>
          <cell r="E1009" t="str">
            <v>08</v>
          </cell>
          <cell r="F1009">
            <v>11</v>
          </cell>
          <cell r="G1009" t="str">
            <v>Insumos,  Bienes,  Materiales  y  Suministros  para  la  Construcción,  Electricidad,  Plomería,
Carpintería, Señalización Vial, Navegación y Contra Incendios</v>
          </cell>
        </row>
        <row r="1010">
          <cell r="B1010">
            <v>730812</v>
          </cell>
          <cell r="C1010">
            <v>7</v>
          </cell>
          <cell r="D1010">
            <v>3</v>
          </cell>
          <cell r="E1010" t="str">
            <v>08</v>
          </cell>
          <cell r="F1010">
            <v>12</v>
          </cell>
          <cell r="G1010" t="str">
            <v>Materiales Didácticos</v>
          </cell>
        </row>
        <row r="1011">
          <cell r="B1011">
            <v>730813</v>
          </cell>
          <cell r="C1011">
            <v>7</v>
          </cell>
          <cell r="D1011">
            <v>3</v>
          </cell>
          <cell r="E1011" t="str">
            <v>08</v>
          </cell>
          <cell r="F1011">
            <v>13</v>
          </cell>
          <cell r="G1011" t="str">
            <v>Repuestos y Accesorios</v>
          </cell>
        </row>
        <row r="1012">
          <cell r="B1012">
            <v>730814</v>
          </cell>
          <cell r="C1012">
            <v>7</v>
          </cell>
          <cell r="D1012">
            <v>3</v>
          </cell>
          <cell r="E1012" t="str">
            <v>08</v>
          </cell>
          <cell r="F1012">
            <v>14</v>
          </cell>
          <cell r="G1012" t="str">
            <v>Suministros para Actividades Agropecuarias, Pesca y Caza</v>
          </cell>
        </row>
        <row r="1013">
          <cell r="B1013">
            <v>730817</v>
          </cell>
          <cell r="C1013">
            <v>7</v>
          </cell>
          <cell r="D1013">
            <v>3</v>
          </cell>
          <cell r="E1013" t="str">
            <v>08</v>
          </cell>
          <cell r="F1013">
            <v>17</v>
          </cell>
          <cell r="G1013" t="str">
            <v>Productos Agrícolas</v>
          </cell>
        </row>
        <row r="1014">
          <cell r="B1014">
            <v>730818</v>
          </cell>
          <cell r="C1014">
            <v>7</v>
          </cell>
          <cell r="D1014">
            <v>3</v>
          </cell>
          <cell r="E1014" t="str">
            <v>08</v>
          </cell>
          <cell r="F1014">
            <v>18</v>
          </cell>
          <cell r="G1014" t="str">
            <v>Gastos    para    Procesos    de    Deportación    de    Migrantes    Ecuatorianos    y   Migrantes
Ecuatorianos en Estado de Vulnerabilidad</v>
          </cell>
        </row>
        <row r="1015">
          <cell r="B1015">
            <v>730819</v>
          </cell>
          <cell r="C1015">
            <v>7</v>
          </cell>
          <cell r="D1015">
            <v>3</v>
          </cell>
          <cell r="E1015" t="str">
            <v>08</v>
          </cell>
          <cell r="F1015">
            <v>19</v>
          </cell>
          <cell r="G1015" t="str">
            <v>Adquisición de Accesorios e Insumos Químicos y Orgánicos</v>
          </cell>
        </row>
        <row r="1016">
          <cell r="B1016">
            <v>730820</v>
          </cell>
          <cell r="C1016">
            <v>7</v>
          </cell>
          <cell r="D1016">
            <v>3</v>
          </cell>
          <cell r="E1016" t="str">
            <v>08</v>
          </cell>
          <cell r="F1016">
            <v>20</v>
          </cell>
          <cell r="G1016" t="str">
            <v>Menaje de Cocina, de Hogar, Accesorios Descartables y Accesorios de Oficina</v>
          </cell>
        </row>
        <row r="1017">
          <cell r="B1017">
            <v>730821</v>
          </cell>
          <cell r="C1017">
            <v>7</v>
          </cell>
          <cell r="D1017">
            <v>3</v>
          </cell>
          <cell r="E1017" t="str">
            <v>08</v>
          </cell>
          <cell r="F1017">
            <v>21</v>
          </cell>
          <cell r="G1017" t="str">
            <v>Gastos para Situaciones de Emergencia</v>
          </cell>
        </row>
        <row r="1018">
          <cell r="B1018">
            <v>730823</v>
          </cell>
          <cell r="C1018">
            <v>7</v>
          </cell>
          <cell r="D1018">
            <v>3</v>
          </cell>
          <cell r="E1018" t="str">
            <v>08</v>
          </cell>
          <cell r="F1018">
            <v>23</v>
          </cell>
          <cell r="G1018" t="str">
            <v>Alimentos,   Medicinas,   Productos   Farmacéuticos,   Dispositivos   Médicos,   de   Aseo   y
Accesorios para Sanidad Agropecuaria</v>
          </cell>
        </row>
        <row r="1019">
          <cell r="B1019">
            <v>730824</v>
          </cell>
          <cell r="C1019">
            <v>7</v>
          </cell>
          <cell r="D1019">
            <v>3</v>
          </cell>
          <cell r="E1019" t="str">
            <v>08</v>
          </cell>
          <cell r="F1019">
            <v>24</v>
          </cell>
          <cell r="G1019" t="str">
            <v>Insumos,  Bienes  y  Materiales  para  la  Producción  de  Programas  de  Radio  y  Televisión; Eventos Culturales; Artísticos; y,  Entretenimiento en General</v>
          </cell>
        </row>
        <row r="1020">
          <cell r="B1020">
            <v>730825</v>
          </cell>
          <cell r="C1020">
            <v>7</v>
          </cell>
          <cell r="D1020">
            <v>3</v>
          </cell>
          <cell r="E1020" t="str">
            <v>08</v>
          </cell>
          <cell r="F1020">
            <v>25</v>
          </cell>
          <cell r="G1020" t="str">
            <v>Ayudas, Insumos y Accesorios para Compensar Discapacidades</v>
          </cell>
        </row>
        <row r="1021">
          <cell r="B1021">
            <v>730826</v>
          </cell>
          <cell r="C1021">
            <v>7</v>
          </cell>
          <cell r="D1021">
            <v>3</v>
          </cell>
          <cell r="E1021" t="str">
            <v>08</v>
          </cell>
          <cell r="F1021">
            <v>26</v>
          </cell>
          <cell r="G1021" t="str">
            <v>Dispositivos Médicos de Uso General</v>
          </cell>
        </row>
        <row r="1022">
          <cell r="B1022">
            <v>730827</v>
          </cell>
          <cell r="C1022">
            <v>7</v>
          </cell>
          <cell r="D1022">
            <v>3</v>
          </cell>
          <cell r="E1022" t="str">
            <v>08</v>
          </cell>
          <cell r="F1022">
            <v>27</v>
          </cell>
          <cell r="G1022" t="str">
            <v>Uniformes Deportivos</v>
          </cell>
        </row>
        <row r="1023">
          <cell r="B1023">
            <v>730828</v>
          </cell>
          <cell r="C1023">
            <v>7</v>
          </cell>
          <cell r="D1023">
            <v>3</v>
          </cell>
          <cell r="E1023" t="str">
            <v>08</v>
          </cell>
          <cell r="F1023">
            <v>28</v>
          </cell>
          <cell r="G1023" t="str">
            <v>Materiales de Peluquería</v>
          </cell>
        </row>
        <row r="1024">
          <cell r="B1024">
            <v>730829</v>
          </cell>
          <cell r="C1024">
            <v>7</v>
          </cell>
          <cell r="D1024">
            <v>3</v>
          </cell>
          <cell r="E1024" t="str">
            <v>08</v>
          </cell>
          <cell r="F1024">
            <v>29</v>
          </cell>
          <cell r="G1024" t="str">
            <v>Insumos, Materiales, Suministros y Bienes para Investigación</v>
          </cell>
        </row>
        <row r="1025">
          <cell r="B1025">
            <v>730830</v>
          </cell>
          <cell r="C1025">
            <v>7</v>
          </cell>
          <cell r="D1025">
            <v>3</v>
          </cell>
          <cell r="E1025" t="str">
            <v>08</v>
          </cell>
          <cell r="F1025">
            <v>30</v>
          </cell>
          <cell r="G1025" t="str">
            <v>Dispositivos Médicos para Odontología e Imagen</v>
          </cell>
        </row>
        <row r="1026">
          <cell r="B1026">
            <v>730832</v>
          </cell>
          <cell r="C1026">
            <v>7</v>
          </cell>
          <cell r="D1026">
            <v>3</v>
          </cell>
          <cell r="E1026" t="str">
            <v>08</v>
          </cell>
          <cell r="F1026">
            <v>32</v>
          </cell>
          <cell r="G1026" t="str">
            <v>Dispositivos Médicos para Odontología</v>
          </cell>
        </row>
        <row r="1027">
          <cell r="B1027">
            <v>730833</v>
          </cell>
          <cell r="C1027">
            <v>7</v>
          </cell>
          <cell r="D1027">
            <v>3</v>
          </cell>
          <cell r="E1027" t="str">
            <v>08</v>
          </cell>
          <cell r="F1027">
            <v>33</v>
          </cell>
          <cell r="G1027" t="str">
            <v>Dispositivos Médicos para Imagen</v>
          </cell>
        </row>
        <row r="1028">
          <cell r="B1028">
            <v>730834</v>
          </cell>
          <cell r="C1028">
            <v>7</v>
          </cell>
          <cell r="D1028">
            <v>3</v>
          </cell>
          <cell r="E1028" t="str">
            <v>08</v>
          </cell>
          <cell r="F1028">
            <v>34</v>
          </cell>
          <cell r="G1028" t="str">
            <v>Prótesis, Endoprótesis e Implantes Corporales</v>
          </cell>
        </row>
        <row r="1029">
          <cell r="B1029">
            <v>730836</v>
          </cell>
          <cell r="C1029">
            <v>7</v>
          </cell>
          <cell r="D1029">
            <v>3</v>
          </cell>
          <cell r="E1029" t="str">
            <v>08</v>
          </cell>
          <cell r="F1029">
            <v>36</v>
          </cell>
          <cell r="G1029" t="str">
            <v>Muestras   de   Productos   para   Ferias,   Exposiciones   y   Negociaciones   Nacionales   e
Internacionales</v>
          </cell>
        </row>
        <row r="1030">
          <cell r="B1030">
            <v>730837</v>
          </cell>
          <cell r="C1030">
            <v>7</v>
          </cell>
          <cell r="D1030">
            <v>3</v>
          </cell>
          <cell r="E1030" t="str">
            <v>08</v>
          </cell>
          <cell r="F1030">
            <v>37</v>
          </cell>
          <cell r="G1030" t="str">
            <v>Combustibles, Lubricantes y Aditivos en General para Vehículos Terrestres</v>
          </cell>
        </row>
        <row r="1031">
          <cell r="B1031">
            <v>730838</v>
          </cell>
          <cell r="C1031">
            <v>7</v>
          </cell>
          <cell r="D1031">
            <v>3</v>
          </cell>
          <cell r="E1031" t="str">
            <v>08</v>
          </cell>
          <cell r="F1031">
            <v>38</v>
          </cell>
          <cell r="G1031" t="str">
            <v>Combustibles, Lubricantes y Aditivos en General para Vehículos Marinos</v>
          </cell>
        </row>
        <row r="1032">
          <cell r="B1032">
            <v>730839</v>
          </cell>
          <cell r="C1032">
            <v>7</v>
          </cell>
          <cell r="D1032">
            <v>3</v>
          </cell>
          <cell r="E1032" t="str">
            <v>08</v>
          </cell>
          <cell r="F1032">
            <v>39</v>
          </cell>
          <cell r="G1032" t="str">
            <v>Combustibles, Lubricantes y Aditivos en General para Vehículos Aéreos</v>
          </cell>
        </row>
        <row r="1033">
          <cell r="B1033">
            <v>730840</v>
          </cell>
          <cell r="C1033">
            <v>7</v>
          </cell>
          <cell r="D1033">
            <v>3</v>
          </cell>
          <cell r="E1033" t="str">
            <v>08</v>
          </cell>
          <cell r="F1033">
            <v>40</v>
          </cell>
          <cell r="G1033" t="str">
            <v>Combustibles,  Lubricantes  y  Aditivos  en  General  para  Maquinarias,  Plantas  Eléctricas,
Equipos y otros; incluye consumo de gas</v>
          </cell>
        </row>
        <row r="1034">
          <cell r="B1034">
            <v>730841</v>
          </cell>
          <cell r="C1034">
            <v>7</v>
          </cell>
          <cell r="D1034">
            <v>3</v>
          </cell>
          <cell r="E1034" t="str">
            <v>08</v>
          </cell>
          <cell r="F1034">
            <v>41</v>
          </cell>
          <cell r="G1034" t="str">
            <v>Repuestos y Accesorios para Vehículos Terrestres</v>
          </cell>
        </row>
        <row r="1035">
          <cell r="B1035">
            <v>730842</v>
          </cell>
          <cell r="C1035">
            <v>7</v>
          </cell>
          <cell r="D1035">
            <v>3</v>
          </cell>
          <cell r="E1035" t="str">
            <v>08</v>
          </cell>
          <cell r="F1035">
            <v>42</v>
          </cell>
          <cell r="G1035" t="str">
            <v>Repuestos y Accesorios para Vehículos Marinos</v>
          </cell>
        </row>
        <row r="1036">
          <cell r="B1036">
            <v>730843</v>
          </cell>
          <cell r="C1036">
            <v>7</v>
          </cell>
          <cell r="D1036">
            <v>3</v>
          </cell>
          <cell r="E1036" t="str">
            <v>08</v>
          </cell>
          <cell r="F1036">
            <v>43</v>
          </cell>
          <cell r="G1036" t="str">
            <v>Repuestos y Accesorios para Vehículos Aéreos</v>
          </cell>
        </row>
        <row r="1037">
          <cell r="B1037">
            <v>730844</v>
          </cell>
          <cell r="C1037">
            <v>7</v>
          </cell>
          <cell r="D1037">
            <v>3</v>
          </cell>
          <cell r="E1037" t="str">
            <v>08</v>
          </cell>
          <cell r="F1037">
            <v>44</v>
          </cell>
          <cell r="G1037" t="str">
            <v>Repuestos y Accesorios para Maquinarias, Plantas Eléctricas, Equipos y Otros</v>
          </cell>
        </row>
        <row r="1038">
          <cell r="B1038">
            <v>730845</v>
          </cell>
          <cell r="C1038">
            <v>7</v>
          </cell>
          <cell r="D1038">
            <v>3</v>
          </cell>
          <cell r="E1038" t="str">
            <v>08</v>
          </cell>
          <cell r="F1038">
            <v>45</v>
          </cell>
          <cell r="G1038" t="str">
            <v>Productos Homeopáticos</v>
          </cell>
        </row>
        <row r="1039">
          <cell r="B1039">
            <v>730846</v>
          </cell>
          <cell r="C1039">
            <v>7</v>
          </cell>
          <cell r="D1039">
            <v>3</v>
          </cell>
          <cell r="E1039" t="str">
            <v>08</v>
          </cell>
          <cell r="F1039">
            <v>46</v>
          </cell>
          <cell r="G1039" t="str">
            <v>Insumos para Medicina Alternativa</v>
          </cell>
        </row>
        <row r="1040">
          <cell r="B1040">
            <v>730899</v>
          </cell>
          <cell r="C1040">
            <v>7</v>
          </cell>
          <cell r="D1040">
            <v>3</v>
          </cell>
          <cell r="E1040" t="str">
            <v>08</v>
          </cell>
          <cell r="F1040">
            <v>99</v>
          </cell>
          <cell r="G1040" t="str">
            <v>Otros de Uso y Consumo de Inversión</v>
          </cell>
        </row>
        <row r="1041">
          <cell r="B1041">
            <v>7309</v>
          </cell>
          <cell r="C1041">
            <v>7</v>
          </cell>
          <cell r="D1041">
            <v>3</v>
          </cell>
          <cell r="E1041" t="str">
            <v>09</v>
          </cell>
          <cell r="F1041">
            <v>0</v>
          </cell>
          <cell r="G1041" t="str">
            <v>Crédito por Impuesto al Valor Agregado</v>
          </cell>
        </row>
        <row r="1042">
          <cell r="B1042">
            <v>730901</v>
          </cell>
          <cell r="C1042">
            <v>7</v>
          </cell>
          <cell r="D1042">
            <v>3</v>
          </cell>
          <cell r="E1042" t="str">
            <v>09</v>
          </cell>
          <cell r="F1042" t="str">
            <v>01</v>
          </cell>
          <cell r="G1042" t="str">
            <v>Crédito Fiscal por Compras</v>
          </cell>
        </row>
        <row r="1043">
          <cell r="B1043">
            <v>7314</v>
          </cell>
          <cell r="C1043">
            <v>7</v>
          </cell>
          <cell r="D1043">
            <v>3</v>
          </cell>
          <cell r="E1043">
            <v>14</v>
          </cell>
          <cell r="F1043">
            <v>0</v>
          </cell>
          <cell r="G1043" t="str">
            <v>Bienes Muebles no Depreciables</v>
          </cell>
        </row>
        <row r="1044">
          <cell r="B1044">
            <v>731403</v>
          </cell>
          <cell r="C1044">
            <v>7</v>
          </cell>
          <cell r="D1044">
            <v>3</v>
          </cell>
          <cell r="E1044">
            <v>14</v>
          </cell>
          <cell r="F1044" t="str">
            <v>03</v>
          </cell>
          <cell r="G1044" t="str">
            <v>Mobiliarios (No Depreciables)</v>
          </cell>
        </row>
        <row r="1045">
          <cell r="B1045">
            <v>731404</v>
          </cell>
          <cell r="C1045">
            <v>7</v>
          </cell>
          <cell r="D1045">
            <v>3</v>
          </cell>
          <cell r="E1045">
            <v>14</v>
          </cell>
          <cell r="F1045" t="str">
            <v>04</v>
          </cell>
          <cell r="G1045" t="str">
            <v>Maquinarias y Equipos (No Depreciables)</v>
          </cell>
        </row>
        <row r="1046">
          <cell r="B1046">
            <v>731406</v>
          </cell>
          <cell r="C1046">
            <v>7</v>
          </cell>
          <cell r="D1046">
            <v>3</v>
          </cell>
          <cell r="E1046">
            <v>14</v>
          </cell>
          <cell r="F1046" t="str">
            <v>06</v>
          </cell>
          <cell r="G1046" t="str">
            <v>Herramientas (No Depreciables)</v>
          </cell>
        </row>
        <row r="1047">
          <cell r="B1047">
            <v>731407</v>
          </cell>
          <cell r="C1047">
            <v>7</v>
          </cell>
          <cell r="D1047">
            <v>3</v>
          </cell>
          <cell r="E1047">
            <v>14</v>
          </cell>
          <cell r="F1047" t="str">
            <v>07</v>
          </cell>
          <cell r="G1047" t="str">
            <v>Equipos, Sistemas y Paquetes Informáticos</v>
          </cell>
        </row>
        <row r="1048">
          <cell r="B1048">
            <v>731408</v>
          </cell>
          <cell r="C1048">
            <v>7</v>
          </cell>
          <cell r="D1048">
            <v>3</v>
          </cell>
          <cell r="E1048">
            <v>14</v>
          </cell>
          <cell r="F1048" t="str">
            <v>08</v>
          </cell>
          <cell r="G1048" t="str">
            <v>Bienes Artísticos, Culturales, Bienes Deportivos y Símbolos Patrios</v>
          </cell>
        </row>
        <row r="1049">
          <cell r="B1049">
            <v>731409</v>
          </cell>
          <cell r="C1049">
            <v>7</v>
          </cell>
          <cell r="D1049">
            <v>3</v>
          </cell>
          <cell r="E1049">
            <v>14</v>
          </cell>
          <cell r="F1049" t="str">
            <v>09</v>
          </cell>
          <cell r="G1049" t="str">
            <v>Libros y Colecciones</v>
          </cell>
        </row>
        <row r="1050">
          <cell r="B1050">
            <v>731411</v>
          </cell>
          <cell r="C1050">
            <v>7</v>
          </cell>
          <cell r="D1050">
            <v>3</v>
          </cell>
          <cell r="E1050">
            <v>14</v>
          </cell>
          <cell r="F1050">
            <v>11</v>
          </cell>
          <cell r="G1050" t="str">
            <v>Partes y Repuestos (No Depreciables)</v>
          </cell>
        </row>
        <row r="1051">
          <cell r="B1051">
            <v>7315</v>
          </cell>
          <cell r="C1051">
            <v>7</v>
          </cell>
          <cell r="D1051">
            <v>3</v>
          </cell>
          <cell r="E1051">
            <v>15</v>
          </cell>
          <cell r="F1051">
            <v>0</v>
          </cell>
          <cell r="G1051" t="str">
            <v>Bienes Biológicos no Depreciables</v>
          </cell>
        </row>
        <row r="1052">
          <cell r="B1052">
            <v>731512</v>
          </cell>
          <cell r="C1052">
            <v>7</v>
          </cell>
          <cell r="D1052">
            <v>3</v>
          </cell>
          <cell r="E1052">
            <v>15</v>
          </cell>
          <cell r="F1052">
            <v>12</v>
          </cell>
          <cell r="G1052" t="str">
            <v>Semovientes</v>
          </cell>
        </row>
        <row r="1053">
          <cell r="B1053">
            <v>731514</v>
          </cell>
          <cell r="C1053">
            <v>7</v>
          </cell>
          <cell r="D1053">
            <v>3</v>
          </cell>
          <cell r="E1053">
            <v>15</v>
          </cell>
          <cell r="F1053">
            <v>14</v>
          </cell>
          <cell r="G1053" t="str">
            <v>Acuáticos</v>
          </cell>
        </row>
        <row r="1054">
          <cell r="B1054">
            <v>731515</v>
          </cell>
          <cell r="C1054">
            <v>7</v>
          </cell>
          <cell r="D1054">
            <v>3</v>
          </cell>
          <cell r="E1054">
            <v>15</v>
          </cell>
          <cell r="F1054">
            <v>15</v>
          </cell>
          <cell r="G1054" t="str">
            <v>Plantas</v>
          </cell>
        </row>
        <row r="1055">
          <cell r="B1055">
            <v>7316</v>
          </cell>
          <cell r="C1055">
            <v>7</v>
          </cell>
          <cell r="D1055">
            <v>3</v>
          </cell>
          <cell r="E1055">
            <v>16</v>
          </cell>
          <cell r="F1055">
            <v>0</v>
          </cell>
          <cell r="G1055" t="str">
            <v>Fondos de Reposición de Inversión</v>
          </cell>
        </row>
        <row r="1056">
          <cell r="B1056">
            <v>731601</v>
          </cell>
          <cell r="C1056">
            <v>7</v>
          </cell>
          <cell r="D1056">
            <v>3</v>
          </cell>
          <cell r="E1056">
            <v>16</v>
          </cell>
          <cell r="F1056" t="str">
            <v>01</v>
          </cell>
          <cell r="G1056" t="str">
            <v>Fondos de Reposición Cajas Chicas en Proyectos y Programas de Inversión</v>
          </cell>
        </row>
        <row r="1057">
          <cell r="B1057">
            <v>731602</v>
          </cell>
          <cell r="C1057">
            <v>7</v>
          </cell>
          <cell r="D1057">
            <v>3</v>
          </cell>
          <cell r="E1057">
            <v>16</v>
          </cell>
          <cell r="F1057" t="str">
            <v>02</v>
          </cell>
          <cell r="G1057" t="str">
            <v>Fondos Rotativos en Proyectos y Programas de Inversión</v>
          </cell>
        </row>
        <row r="1058">
          <cell r="B1058">
            <v>7399</v>
          </cell>
          <cell r="C1058">
            <v>7</v>
          </cell>
          <cell r="D1058">
            <v>3</v>
          </cell>
          <cell r="E1058">
            <v>99</v>
          </cell>
          <cell r="F1058">
            <v>0</v>
          </cell>
          <cell r="G1058" t="str">
            <v>Asignaciones a Distribuir</v>
          </cell>
        </row>
        <row r="1059">
          <cell r="B1059">
            <v>739901</v>
          </cell>
          <cell r="C1059">
            <v>7</v>
          </cell>
          <cell r="D1059">
            <v>3</v>
          </cell>
          <cell r="E1059">
            <v>99</v>
          </cell>
          <cell r="F1059" t="str">
            <v>01</v>
          </cell>
          <cell r="G1059" t="str">
            <v>Asignación a Distribuir para Bienes y Servicios de Inversión</v>
          </cell>
        </row>
        <row r="1060">
          <cell r="B1060">
            <v>75</v>
          </cell>
          <cell r="C1060">
            <v>7</v>
          </cell>
          <cell r="D1060">
            <v>5</v>
          </cell>
          <cell r="E1060">
            <v>0</v>
          </cell>
          <cell r="F1060">
            <v>0</v>
          </cell>
          <cell r="G1060" t="str">
            <v>OBRAS PÚBLICAS</v>
          </cell>
        </row>
        <row r="1061">
          <cell r="B1061">
            <v>7501</v>
          </cell>
          <cell r="C1061">
            <v>7</v>
          </cell>
          <cell r="D1061">
            <v>5</v>
          </cell>
          <cell r="E1061" t="str">
            <v>01</v>
          </cell>
          <cell r="F1061">
            <v>0</v>
          </cell>
          <cell r="G1061" t="str">
            <v>Obras de Infraestructura</v>
          </cell>
        </row>
        <row r="1062">
          <cell r="B1062">
            <v>750101</v>
          </cell>
          <cell r="C1062">
            <v>7</v>
          </cell>
          <cell r="D1062">
            <v>5</v>
          </cell>
          <cell r="E1062" t="str">
            <v>01</v>
          </cell>
          <cell r="F1062" t="str">
            <v>01</v>
          </cell>
          <cell r="G1062" t="str">
            <v>De Agua Potable</v>
          </cell>
        </row>
        <row r="1063">
          <cell r="B1063">
            <v>750102</v>
          </cell>
          <cell r="C1063">
            <v>7</v>
          </cell>
          <cell r="D1063">
            <v>5</v>
          </cell>
          <cell r="E1063" t="str">
            <v>01</v>
          </cell>
          <cell r="F1063" t="str">
            <v>02</v>
          </cell>
          <cell r="G1063" t="str">
            <v>De Riego y Manejo de Aguas</v>
          </cell>
        </row>
        <row r="1064">
          <cell r="B1064">
            <v>750103</v>
          </cell>
          <cell r="C1064">
            <v>7</v>
          </cell>
          <cell r="D1064">
            <v>5</v>
          </cell>
          <cell r="E1064" t="str">
            <v>01</v>
          </cell>
          <cell r="F1064" t="str">
            <v>03</v>
          </cell>
          <cell r="G1064" t="str">
            <v>De Alcantarillado</v>
          </cell>
        </row>
        <row r="1065">
          <cell r="B1065">
            <v>750104</v>
          </cell>
          <cell r="C1065">
            <v>7</v>
          </cell>
          <cell r="D1065">
            <v>5</v>
          </cell>
          <cell r="E1065" t="str">
            <v>01</v>
          </cell>
          <cell r="F1065" t="str">
            <v>04</v>
          </cell>
          <cell r="G1065" t="str">
            <v>De Urbanización y Embellecimiento</v>
          </cell>
        </row>
        <row r="1066">
          <cell r="B1066">
            <v>750105</v>
          </cell>
          <cell r="C1066">
            <v>7</v>
          </cell>
          <cell r="D1066">
            <v>5</v>
          </cell>
          <cell r="E1066" t="str">
            <v>01</v>
          </cell>
          <cell r="F1066" t="str">
            <v>05</v>
          </cell>
          <cell r="G1066" t="str">
            <v>Obras Públicas de Transporte y Vías</v>
          </cell>
        </row>
        <row r="1067">
          <cell r="B1067">
            <v>750106</v>
          </cell>
          <cell r="C1067">
            <v>7</v>
          </cell>
          <cell r="D1067">
            <v>5</v>
          </cell>
          <cell r="E1067" t="str">
            <v>01</v>
          </cell>
          <cell r="F1067" t="str">
            <v>06</v>
          </cell>
          <cell r="G1067" t="str">
            <v>Obras Públicas para Telecomunicaciones</v>
          </cell>
        </row>
        <row r="1068">
          <cell r="B1068">
            <v>750107</v>
          </cell>
          <cell r="C1068">
            <v>7</v>
          </cell>
          <cell r="D1068">
            <v>5</v>
          </cell>
          <cell r="E1068" t="str">
            <v>01</v>
          </cell>
          <cell r="F1068" t="str">
            <v>07</v>
          </cell>
          <cell r="G1068" t="str">
            <v>Construcciones y Edificaciones</v>
          </cell>
        </row>
        <row r="1069">
          <cell r="B1069">
            <v>750108</v>
          </cell>
          <cell r="C1069">
            <v>7</v>
          </cell>
          <cell r="D1069">
            <v>5</v>
          </cell>
          <cell r="E1069" t="str">
            <v>01</v>
          </cell>
          <cell r="F1069" t="str">
            <v>08</v>
          </cell>
          <cell r="G1069" t="str">
            <v>Hospitales y Centros de Asistencia Social y Salud</v>
          </cell>
        </row>
        <row r="1070">
          <cell r="B1070">
            <v>750109</v>
          </cell>
          <cell r="C1070">
            <v>7</v>
          </cell>
          <cell r="D1070">
            <v>5</v>
          </cell>
          <cell r="E1070" t="str">
            <v>01</v>
          </cell>
          <cell r="F1070" t="str">
            <v>09</v>
          </cell>
          <cell r="G1070" t="str">
            <v>Construcciones Agropecuarias</v>
          </cell>
        </row>
        <row r="1071">
          <cell r="B1071">
            <v>750110</v>
          </cell>
          <cell r="C1071">
            <v>7</v>
          </cell>
          <cell r="D1071">
            <v>5</v>
          </cell>
          <cell r="E1071" t="str">
            <v>01</v>
          </cell>
          <cell r="F1071">
            <v>10</v>
          </cell>
          <cell r="G1071" t="str">
            <v>Plantas Industriales</v>
          </cell>
        </row>
        <row r="1072">
          <cell r="B1072">
            <v>750111</v>
          </cell>
          <cell r="C1072">
            <v>7</v>
          </cell>
          <cell r="D1072">
            <v>5</v>
          </cell>
          <cell r="E1072" t="str">
            <v>01</v>
          </cell>
          <cell r="F1072">
            <v>11</v>
          </cell>
          <cell r="G1072" t="str">
            <v>Habilitamiento y Protección del Suelo, Subsuelo y Áreas Ecológicas</v>
          </cell>
        </row>
        <row r="1073">
          <cell r="B1073">
            <v>750112</v>
          </cell>
          <cell r="C1073">
            <v>7</v>
          </cell>
          <cell r="D1073">
            <v>5</v>
          </cell>
          <cell r="E1073" t="str">
            <v>01</v>
          </cell>
          <cell r="F1073">
            <v>12</v>
          </cell>
          <cell r="G1073" t="str">
            <v>Formación de Plantaciones</v>
          </cell>
        </row>
        <row r="1074">
          <cell r="B1074">
            <v>750113</v>
          </cell>
          <cell r="C1074">
            <v>7</v>
          </cell>
          <cell r="D1074">
            <v>5</v>
          </cell>
          <cell r="E1074" t="str">
            <v>01</v>
          </cell>
          <cell r="F1074">
            <v>13</v>
          </cell>
          <cell r="G1074" t="str">
            <v>Explotación de Aguas Subterráneas</v>
          </cell>
        </row>
        <row r="1075">
          <cell r="B1075">
            <v>750114</v>
          </cell>
          <cell r="C1075">
            <v>7</v>
          </cell>
          <cell r="D1075">
            <v>5</v>
          </cell>
          <cell r="E1075" t="str">
            <v>01</v>
          </cell>
          <cell r="F1075">
            <v>14</v>
          </cell>
          <cell r="G1075" t="str">
            <v>Obras de Infraestructura para el Control de Inundaciones y Estabilización de Cauces</v>
          </cell>
        </row>
        <row r="1076">
          <cell r="B1076">
            <v>750199</v>
          </cell>
          <cell r="C1076">
            <v>7</v>
          </cell>
          <cell r="D1076">
            <v>5</v>
          </cell>
          <cell r="E1076" t="str">
            <v>01</v>
          </cell>
          <cell r="F1076">
            <v>99</v>
          </cell>
          <cell r="G1076" t="str">
            <v>Otras Obras de Infraestructura</v>
          </cell>
        </row>
        <row r="1077">
          <cell r="B1077">
            <v>7502</v>
          </cell>
          <cell r="C1077">
            <v>7</v>
          </cell>
          <cell r="D1077">
            <v>5</v>
          </cell>
          <cell r="E1077" t="str">
            <v>02</v>
          </cell>
          <cell r="F1077">
            <v>0</v>
          </cell>
          <cell r="G1077" t="str">
            <v>Obras para Generación de Energía</v>
          </cell>
        </row>
        <row r="1078">
          <cell r="B1078">
            <v>750201</v>
          </cell>
          <cell r="C1078">
            <v>7</v>
          </cell>
          <cell r="D1078">
            <v>5</v>
          </cell>
          <cell r="E1078" t="str">
            <v>02</v>
          </cell>
          <cell r="F1078" t="str">
            <v>01</v>
          </cell>
          <cell r="G1078" t="str">
            <v>Obras para Generación Eléctrica Hidráulica</v>
          </cell>
        </row>
        <row r="1079">
          <cell r="B1079">
            <v>750202</v>
          </cell>
          <cell r="C1079">
            <v>7</v>
          </cell>
          <cell r="D1079">
            <v>5</v>
          </cell>
          <cell r="E1079" t="str">
            <v>02</v>
          </cell>
          <cell r="F1079" t="str">
            <v>02</v>
          </cell>
          <cell r="G1079" t="str">
            <v>Obras para Generación Eléctrica Térmica</v>
          </cell>
        </row>
        <row r="1080">
          <cell r="B1080">
            <v>750203</v>
          </cell>
          <cell r="C1080">
            <v>7</v>
          </cell>
          <cell r="D1080">
            <v>5</v>
          </cell>
          <cell r="E1080" t="str">
            <v>02</v>
          </cell>
          <cell r="F1080" t="str">
            <v>03</v>
          </cell>
          <cell r="G1080" t="str">
            <v>Obras para Sistemas Alternativos de Generación de Energía</v>
          </cell>
        </row>
        <row r="1081">
          <cell r="B1081">
            <v>750299</v>
          </cell>
          <cell r="C1081">
            <v>7</v>
          </cell>
          <cell r="D1081">
            <v>5</v>
          </cell>
          <cell r="E1081" t="str">
            <v>02</v>
          </cell>
          <cell r="F1081">
            <v>99</v>
          </cell>
          <cell r="G1081" t="str">
            <v>Otros Sistemas de Generación de Energía</v>
          </cell>
        </row>
        <row r="1082">
          <cell r="B1082">
            <v>7503</v>
          </cell>
          <cell r="C1082">
            <v>7</v>
          </cell>
          <cell r="D1082">
            <v>5</v>
          </cell>
          <cell r="E1082" t="str">
            <v>03</v>
          </cell>
          <cell r="F1082">
            <v>0</v>
          </cell>
          <cell r="G1082" t="str">
            <v>Obras Hidrocarburíferas y Mineras</v>
          </cell>
        </row>
        <row r="1083">
          <cell r="B1083">
            <v>750301</v>
          </cell>
          <cell r="C1083">
            <v>7</v>
          </cell>
          <cell r="D1083">
            <v>5</v>
          </cell>
          <cell r="E1083" t="str">
            <v>03</v>
          </cell>
          <cell r="F1083" t="str">
            <v>01</v>
          </cell>
          <cell r="G1083" t="str">
            <v>Obras para Extracción de Hidrocarburos</v>
          </cell>
        </row>
        <row r="1084">
          <cell r="B1084">
            <v>750302</v>
          </cell>
          <cell r="C1084">
            <v>7</v>
          </cell>
          <cell r="D1084">
            <v>5</v>
          </cell>
          <cell r="E1084" t="str">
            <v>03</v>
          </cell>
          <cell r="F1084" t="str">
            <v>02</v>
          </cell>
          <cell r="G1084" t="str">
            <v>Obras para la Refinación</v>
          </cell>
        </row>
        <row r="1085">
          <cell r="B1085">
            <v>750303</v>
          </cell>
          <cell r="C1085">
            <v>7</v>
          </cell>
          <cell r="D1085">
            <v>5</v>
          </cell>
          <cell r="E1085" t="str">
            <v>03</v>
          </cell>
          <cell r="F1085" t="str">
            <v>03</v>
          </cell>
          <cell r="G1085" t="str">
            <v>En Obras para el Almacenamiento</v>
          </cell>
        </row>
        <row r="1086">
          <cell r="B1086">
            <v>750304</v>
          </cell>
          <cell r="C1086">
            <v>7</v>
          </cell>
          <cell r="D1086">
            <v>5</v>
          </cell>
          <cell r="E1086" t="str">
            <v>03</v>
          </cell>
          <cell r="F1086" t="str">
            <v>04</v>
          </cell>
          <cell r="G1086" t="str">
            <v>Obras para la Comercialización</v>
          </cell>
        </row>
        <row r="1087">
          <cell r="B1087">
            <v>750305</v>
          </cell>
          <cell r="C1087">
            <v>7</v>
          </cell>
          <cell r="D1087">
            <v>5</v>
          </cell>
          <cell r="E1087" t="str">
            <v>03</v>
          </cell>
          <cell r="F1087" t="str">
            <v>05</v>
          </cell>
          <cell r="G1087" t="str">
            <v>Obras para el Transporte de Materias Primas y Derivados</v>
          </cell>
        </row>
        <row r="1088">
          <cell r="B1088">
            <v>750306</v>
          </cell>
          <cell r="C1088">
            <v>7</v>
          </cell>
          <cell r="D1088">
            <v>5</v>
          </cell>
          <cell r="E1088" t="str">
            <v>03</v>
          </cell>
          <cell r="F1088" t="str">
            <v>06</v>
          </cell>
          <cell r="G1088" t="str">
            <v>Obras para la Actividad Minera</v>
          </cell>
        </row>
        <row r="1089">
          <cell r="B1089">
            <v>750399</v>
          </cell>
          <cell r="C1089">
            <v>7</v>
          </cell>
          <cell r="D1089">
            <v>5</v>
          </cell>
          <cell r="E1089" t="str">
            <v>03</v>
          </cell>
          <cell r="F1089">
            <v>99</v>
          </cell>
          <cell r="G1089" t="str">
            <v>Otras Obras para el Sector Hidrocarburífero y Minero</v>
          </cell>
        </row>
        <row r="1090">
          <cell r="B1090">
            <v>7504</v>
          </cell>
          <cell r="C1090">
            <v>7</v>
          </cell>
          <cell r="D1090">
            <v>5</v>
          </cell>
          <cell r="E1090" t="str">
            <v>04</v>
          </cell>
          <cell r="F1090">
            <v>0</v>
          </cell>
          <cell r="G1090" t="str">
            <v>Obras en Líneas, Redes e Instalaciones Eléctricas y de Telecomunicaciones</v>
          </cell>
        </row>
        <row r="1091">
          <cell r="B1091">
            <v>750401</v>
          </cell>
          <cell r="C1091">
            <v>7</v>
          </cell>
          <cell r="D1091">
            <v>5</v>
          </cell>
          <cell r="E1091" t="str">
            <v>04</v>
          </cell>
          <cell r="F1091" t="str">
            <v>01</v>
          </cell>
          <cell r="G1091" t="str">
            <v>Líneas, Redes e Instalaciones Eléctricas</v>
          </cell>
        </row>
        <row r="1092">
          <cell r="B1092">
            <v>750402</v>
          </cell>
          <cell r="C1092">
            <v>7</v>
          </cell>
          <cell r="D1092">
            <v>5</v>
          </cell>
          <cell r="E1092" t="str">
            <v>04</v>
          </cell>
          <cell r="F1092" t="str">
            <v>02</v>
          </cell>
          <cell r="G1092" t="str">
            <v>Líneas, Redes e Instalaciones de Telecomunicaciones</v>
          </cell>
        </row>
        <row r="1093">
          <cell r="B1093">
            <v>750499</v>
          </cell>
          <cell r="C1093">
            <v>7</v>
          </cell>
          <cell r="D1093">
            <v>5</v>
          </cell>
          <cell r="E1093" t="str">
            <v>04</v>
          </cell>
          <cell r="F1093">
            <v>99</v>
          </cell>
          <cell r="G1093" t="str">
            <v>Otras Obras Eléctricas y de Telecomunicaciones</v>
          </cell>
        </row>
        <row r="1094">
          <cell r="B1094">
            <v>7505</v>
          </cell>
          <cell r="C1094">
            <v>7</v>
          </cell>
          <cell r="D1094">
            <v>5</v>
          </cell>
          <cell r="E1094" t="str">
            <v>05</v>
          </cell>
          <cell r="F1094">
            <v>0</v>
          </cell>
          <cell r="G1094" t="str">
            <v>Mantenimiento y Reparaciones</v>
          </cell>
        </row>
        <row r="1095">
          <cell r="B1095">
            <v>750501</v>
          </cell>
          <cell r="C1095">
            <v>7</v>
          </cell>
          <cell r="D1095">
            <v>5</v>
          </cell>
          <cell r="E1095" t="str">
            <v>05</v>
          </cell>
          <cell r="F1095" t="str">
            <v>01</v>
          </cell>
          <cell r="G1095" t="str">
            <v>En Obras de Infraestructura</v>
          </cell>
        </row>
        <row r="1096">
          <cell r="B1096">
            <v>750502</v>
          </cell>
          <cell r="C1096">
            <v>7</v>
          </cell>
          <cell r="D1096">
            <v>5</v>
          </cell>
          <cell r="E1096" t="str">
            <v>05</v>
          </cell>
          <cell r="F1096" t="str">
            <v>02</v>
          </cell>
          <cell r="G1096" t="str">
            <v>En Obras para Generación de Energía Eléctrica</v>
          </cell>
        </row>
        <row r="1097">
          <cell r="B1097">
            <v>750503</v>
          </cell>
          <cell r="C1097">
            <v>7</v>
          </cell>
          <cell r="D1097">
            <v>5</v>
          </cell>
          <cell r="E1097" t="str">
            <v>05</v>
          </cell>
          <cell r="F1097" t="str">
            <v>03</v>
          </cell>
          <cell r="G1097" t="str">
            <v>En Obras Hidrocarburíferas y Mineras</v>
          </cell>
        </row>
        <row r="1098">
          <cell r="B1098">
            <v>750504</v>
          </cell>
          <cell r="C1098">
            <v>7</v>
          </cell>
          <cell r="D1098">
            <v>5</v>
          </cell>
          <cell r="E1098" t="str">
            <v>05</v>
          </cell>
          <cell r="F1098" t="str">
            <v>04</v>
          </cell>
          <cell r="G1098" t="str">
            <v>En Obras de Líneas, Redes e Instalaciones Eléctricas y de Telecomunicaciones</v>
          </cell>
        </row>
        <row r="1099">
          <cell r="B1099">
            <v>750505</v>
          </cell>
          <cell r="C1099">
            <v>7</v>
          </cell>
          <cell r="D1099">
            <v>5</v>
          </cell>
          <cell r="E1099" t="str">
            <v>05</v>
          </cell>
          <cell r="F1099" t="str">
            <v>05</v>
          </cell>
          <cell r="G1099" t="str">
            <v>Plantas Industriales</v>
          </cell>
        </row>
        <row r="1100">
          <cell r="B1100">
            <v>750599</v>
          </cell>
          <cell r="C1100">
            <v>7</v>
          </cell>
          <cell r="D1100">
            <v>5</v>
          </cell>
          <cell r="E1100" t="str">
            <v>05</v>
          </cell>
          <cell r="F1100">
            <v>99</v>
          </cell>
          <cell r="G1100" t="str">
            <v>Otros Mantenimientos y Reparaciones de Obras</v>
          </cell>
        </row>
        <row r="1101">
          <cell r="B1101">
            <v>7599</v>
          </cell>
          <cell r="C1101">
            <v>7</v>
          </cell>
          <cell r="D1101">
            <v>5</v>
          </cell>
          <cell r="E1101">
            <v>99</v>
          </cell>
          <cell r="F1101">
            <v>0</v>
          </cell>
          <cell r="G1101" t="str">
            <v>Asignaciones a Distribuir</v>
          </cell>
        </row>
        <row r="1102">
          <cell r="B1102">
            <v>759901</v>
          </cell>
          <cell r="C1102">
            <v>7</v>
          </cell>
          <cell r="D1102">
            <v>5</v>
          </cell>
          <cell r="E1102">
            <v>99</v>
          </cell>
          <cell r="F1102" t="str">
            <v>01</v>
          </cell>
          <cell r="G1102" t="str">
            <v>Asignación a Distribuir para Obras Públicas</v>
          </cell>
        </row>
        <row r="1103">
          <cell r="B1103">
            <v>77</v>
          </cell>
          <cell r="C1103">
            <v>7</v>
          </cell>
          <cell r="D1103">
            <v>7</v>
          </cell>
          <cell r="E1103">
            <v>0</v>
          </cell>
          <cell r="F1103">
            <v>0</v>
          </cell>
          <cell r="G1103" t="str">
            <v>OTROS GASTOS DE INVERSIÓN</v>
          </cell>
        </row>
        <row r="1104">
          <cell r="B1104">
            <v>7701</v>
          </cell>
          <cell r="C1104">
            <v>7</v>
          </cell>
          <cell r="D1104">
            <v>7</v>
          </cell>
          <cell r="E1104" t="str">
            <v>01</v>
          </cell>
          <cell r="F1104">
            <v>0</v>
          </cell>
          <cell r="G1104" t="str">
            <v>Impuestos, Tasas y Contribuciones</v>
          </cell>
        </row>
        <row r="1105">
          <cell r="B1105">
            <v>770101</v>
          </cell>
          <cell r="C1105">
            <v>7</v>
          </cell>
          <cell r="D1105">
            <v>7</v>
          </cell>
          <cell r="E1105" t="str">
            <v>01</v>
          </cell>
          <cell r="F1105" t="str">
            <v>01</v>
          </cell>
          <cell r="G1105" t="str">
            <v>Impuesto al Valor Agregado</v>
          </cell>
        </row>
        <row r="1106">
          <cell r="B1106">
            <v>770102</v>
          </cell>
          <cell r="C1106">
            <v>7</v>
          </cell>
          <cell r="D1106">
            <v>7</v>
          </cell>
          <cell r="E1106" t="str">
            <v>01</v>
          </cell>
          <cell r="F1106" t="str">
            <v>02</v>
          </cell>
          <cell r="G1106" t="str">
            <v>Tasas Generales, Impuestos, Contribuciones, Permisos, Licencias y Patentes</v>
          </cell>
        </row>
        <row r="1107">
          <cell r="B1107">
            <v>770103</v>
          </cell>
          <cell r="C1107">
            <v>7</v>
          </cell>
          <cell r="D1107">
            <v>7</v>
          </cell>
          <cell r="E1107" t="str">
            <v>01</v>
          </cell>
          <cell r="F1107" t="str">
            <v>03</v>
          </cell>
          <cell r="G1107" t="str">
            <v>Tasas Portuarias y Aeroportuarias</v>
          </cell>
        </row>
        <row r="1108">
          <cell r="B1108">
            <v>770104</v>
          </cell>
          <cell r="C1108">
            <v>7</v>
          </cell>
          <cell r="D1108">
            <v>7</v>
          </cell>
          <cell r="E1108" t="str">
            <v>01</v>
          </cell>
          <cell r="F1108" t="str">
            <v>04</v>
          </cell>
          <cell r="G1108" t="str">
            <v>Contribuciones Especiales y de Mejora</v>
          </cell>
        </row>
        <row r="1109">
          <cell r="B1109">
            <v>770199</v>
          </cell>
          <cell r="C1109">
            <v>7</v>
          </cell>
          <cell r="D1109">
            <v>7</v>
          </cell>
          <cell r="E1109" t="str">
            <v>01</v>
          </cell>
          <cell r="F1109">
            <v>99</v>
          </cell>
          <cell r="G1109" t="str">
            <v>Otros Impuestos, Tasas y Contribuciones</v>
          </cell>
        </row>
        <row r="1110">
          <cell r="B1110">
            <v>7702</v>
          </cell>
          <cell r="C1110">
            <v>7</v>
          </cell>
          <cell r="D1110">
            <v>7</v>
          </cell>
          <cell r="E1110" t="str">
            <v>02</v>
          </cell>
          <cell r="F1110">
            <v>0</v>
          </cell>
          <cell r="G1110" t="str">
            <v>Seguros, Costos Financieros y Otros Gastos</v>
          </cell>
        </row>
        <row r="1111">
          <cell r="B1111">
            <v>770201</v>
          </cell>
          <cell r="C1111">
            <v>7</v>
          </cell>
          <cell r="D1111">
            <v>7</v>
          </cell>
          <cell r="E1111" t="str">
            <v>02</v>
          </cell>
          <cell r="F1111" t="str">
            <v>01</v>
          </cell>
          <cell r="G1111" t="str">
            <v>Seguros</v>
          </cell>
        </row>
        <row r="1112">
          <cell r="B1112">
            <v>770203</v>
          </cell>
          <cell r="C1112">
            <v>7</v>
          </cell>
          <cell r="D1112">
            <v>7</v>
          </cell>
          <cell r="E1112" t="str">
            <v>02</v>
          </cell>
          <cell r="F1112" t="str">
            <v>03</v>
          </cell>
          <cell r="G1112" t="str">
            <v>Comisiones Bancarias</v>
          </cell>
        </row>
        <row r="1113">
          <cell r="B1113">
            <v>770204</v>
          </cell>
          <cell r="C1113">
            <v>7</v>
          </cell>
          <cell r="D1113">
            <v>7</v>
          </cell>
          <cell r="E1113" t="str">
            <v>02</v>
          </cell>
          <cell r="F1113" t="str">
            <v>04</v>
          </cell>
          <cell r="G1113" t="str">
            <v>Reajustes de Inversiones</v>
          </cell>
        </row>
        <row r="1114">
          <cell r="B1114">
            <v>770205</v>
          </cell>
          <cell r="C1114">
            <v>7</v>
          </cell>
          <cell r="D1114">
            <v>7</v>
          </cell>
          <cell r="E1114" t="str">
            <v>02</v>
          </cell>
          <cell r="F1114" t="str">
            <v>05</v>
          </cell>
          <cell r="G1114" t="str">
            <v>Diferencial Cambiario</v>
          </cell>
        </row>
        <row r="1115">
          <cell r="B1115">
            <v>770206</v>
          </cell>
          <cell r="C1115">
            <v>7</v>
          </cell>
          <cell r="D1115">
            <v>7</v>
          </cell>
          <cell r="E1115" t="str">
            <v>02</v>
          </cell>
          <cell r="F1115" t="str">
            <v>06</v>
          </cell>
          <cell r="G1115" t="str">
            <v>Costas    Judiciales;    Trámites    Notariales,    Legalización    de    Documentos    y   Arreglos
Extrajudiciales</v>
          </cell>
        </row>
        <row r="1116">
          <cell r="B1116">
            <v>770213</v>
          </cell>
          <cell r="C1116">
            <v>7</v>
          </cell>
          <cell r="D1116">
            <v>7</v>
          </cell>
          <cell r="E1116" t="str">
            <v>02</v>
          </cell>
          <cell r="F1116">
            <v>13</v>
          </cell>
          <cell r="G1116" t="str">
            <v>Devolución de Garantías</v>
          </cell>
        </row>
        <row r="1117">
          <cell r="B1117">
            <v>770216</v>
          </cell>
          <cell r="C1117">
            <v>7</v>
          </cell>
          <cell r="D1117">
            <v>7</v>
          </cell>
          <cell r="E1117" t="str">
            <v>02</v>
          </cell>
          <cell r="F1117">
            <v>16</v>
          </cell>
          <cell r="G1117" t="str">
            <v>Obligaciones con el IESS por Responsabilidad Patronal</v>
          </cell>
        </row>
        <row r="1118">
          <cell r="B1118">
            <v>770217</v>
          </cell>
          <cell r="C1118">
            <v>7</v>
          </cell>
          <cell r="D1118">
            <v>7</v>
          </cell>
          <cell r="E1118" t="str">
            <v>02</v>
          </cell>
          <cell r="F1118">
            <v>17</v>
          </cell>
          <cell r="G1118" t="str">
            <v>Obligaciones con el IESS por Coactivas Interpuestas por el IESS</v>
          </cell>
        </row>
        <row r="1119">
          <cell r="B1119">
            <v>770218</v>
          </cell>
          <cell r="C1119">
            <v>7</v>
          </cell>
          <cell r="D1119">
            <v>7</v>
          </cell>
          <cell r="E1119" t="str">
            <v>02</v>
          </cell>
          <cell r="F1119">
            <v>18</v>
          </cell>
          <cell r="G1119" t="str">
            <v>Intereses por mora Patronal al IESS</v>
          </cell>
        </row>
        <row r="1120">
          <cell r="B1120">
            <v>770299</v>
          </cell>
          <cell r="C1120">
            <v>7</v>
          </cell>
          <cell r="D1120">
            <v>7</v>
          </cell>
          <cell r="E1120" t="str">
            <v>02</v>
          </cell>
          <cell r="F1120">
            <v>99</v>
          </cell>
          <cell r="G1120" t="str">
            <v>Otros Gastos Financieros</v>
          </cell>
        </row>
        <row r="1121">
          <cell r="B1121">
            <v>7703</v>
          </cell>
          <cell r="C1121">
            <v>7</v>
          </cell>
          <cell r="D1121">
            <v>7</v>
          </cell>
          <cell r="E1121" t="str">
            <v>03</v>
          </cell>
          <cell r="F1121">
            <v>0</v>
          </cell>
          <cell r="G1121" t="str">
            <v>Dietas</v>
          </cell>
        </row>
        <row r="1122">
          <cell r="B1122">
            <v>770301</v>
          </cell>
          <cell r="C1122">
            <v>7</v>
          </cell>
          <cell r="D1122">
            <v>7</v>
          </cell>
          <cell r="E1122" t="str">
            <v>03</v>
          </cell>
          <cell r="F1122" t="str">
            <v>01</v>
          </cell>
          <cell r="G1122" t="str">
            <v>Dietas</v>
          </cell>
        </row>
        <row r="1123">
          <cell r="B1123">
            <v>7799</v>
          </cell>
          <cell r="C1123">
            <v>7</v>
          </cell>
          <cell r="D1123">
            <v>7</v>
          </cell>
          <cell r="E1123">
            <v>99</v>
          </cell>
          <cell r="F1123">
            <v>0</v>
          </cell>
          <cell r="G1123" t="str">
            <v>Asignaciones a Distribuir</v>
          </cell>
        </row>
        <row r="1124">
          <cell r="B1124">
            <v>779901</v>
          </cell>
          <cell r="C1124">
            <v>7</v>
          </cell>
          <cell r="D1124">
            <v>7</v>
          </cell>
          <cell r="E1124">
            <v>99</v>
          </cell>
          <cell r="F1124" t="str">
            <v>01</v>
          </cell>
          <cell r="G1124" t="str">
            <v>Asignación sujeta a distribución para Inversión</v>
          </cell>
        </row>
        <row r="1125">
          <cell r="B1125">
            <v>78</v>
          </cell>
          <cell r="C1125">
            <v>7</v>
          </cell>
          <cell r="D1125">
            <v>8</v>
          </cell>
          <cell r="E1125">
            <v>0</v>
          </cell>
          <cell r="F1125">
            <v>0</v>
          </cell>
          <cell r="G1125" t="str">
            <v>TRANSFERENCIAS Y DONACIONES PARA INVERSIÓN</v>
          </cell>
        </row>
        <row r="1126">
          <cell r="B1126">
            <v>7801</v>
          </cell>
          <cell r="C1126">
            <v>7</v>
          </cell>
          <cell r="D1126">
            <v>8</v>
          </cell>
          <cell r="E1126" t="str">
            <v>01</v>
          </cell>
          <cell r="F1126">
            <v>0</v>
          </cell>
          <cell r="G1126" t="str">
            <v>Transferencias para Inversión al Sector Público</v>
          </cell>
        </row>
        <row r="1127">
          <cell r="B1127">
            <v>780101</v>
          </cell>
          <cell r="C1127">
            <v>7</v>
          </cell>
          <cell r="D1127">
            <v>8</v>
          </cell>
          <cell r="E1127" t="str">
            <v>01</v>
          </cell>
          <cell r="F1127" t="str">
            <v>01</v>
          </cell>
          <cell r="G1127" t="str">
            <v>A Entidades del Presupuesto General del Estado</v>
          </cell>
        </row>
        <row r="1128">
          <cell r="B1128">
            <v>780102</v>
          </cell>
          <cell r="C1128">
            <v>7</v>
          </cell>
          <cell r="D1128">
            <v>8</v>
          </cell>
          <cell r="E1128" t="str">
            <v>01</v>
          </cell>
          <cell r="F1128" t="str">
            <v>02</v>
          </cell>
          <cell r="G1128" t="str">
            <v>A Entidades Descentralizadas y Autónomas (Transferencias para Inversión)</v>
          </cell>
        </row>
        <row r="1129">
          <cell r="B1129">
            <v>780103</v>
          </cell>
          <cell r="C1129">
            <v>7</v>
          </cell>
          <cell r="D1129">
            <v>8</v>
          </cell>
          <cell r="E1129" t="str">
            <v>01</v>
          </cell>
          <cell r="F1129" t="str">
            <v>03</v>
          </cell>
          <cell r="G1129" t="str">
            <v>A Empresas Públicas</v>
          </cell>
        </row>
        <row r="1130">
          <cell r="B1130">
            <v>780104</v>
          </cell>
          <cell r="C1130">
            <v>7</v>
          </cell>
          <cell r="D1130">
            <v>8</v>
          </cell>
          <cell r="E1130" t="str">
            <v>01</v>
          </cell>
          <cell r="F1130" t="str">
            <v>04</v>
          </cell>
          <cell r="G1130" t="str">
            <v>A Gobiernos Autónomos Descentralizados</v>
          </cell>
        </row>
        <row r="1131">
          <cell r="B1131">
            <v>780105</v>
          </cell>
          <cell r="C1131">
            <v>7</v>
          </cell>
          <cell r="D1131">
            <v>8</v>
          </cell>
          <cell r="E1131" t="str">
            <v>01</v>
          </cell>
          <cell r="F1131" t="str">
            <v>05</v>
          </cell>
          <cell r="G1131" t="str">
            <v>A la Seguridad Social</v>
          </cell>
        </row>
        <row r="1132">
          <cell r="B1132">
            <v>780106</v>
          </cell>
          <cell r="C1132">
            <v>7</v>
          </cell>
          <cell r="D1132">
            <v>8</v>
          </cell>
          <cell r="E1132" t="str">
            <v>01</v>
          </cell>
          <cell r="F1132" t="str">
            <v>06</v>
          </cell>
          <cell r="G1132" t="str">
            <v>A Entidades Financieras Públicas</v>
          </cell>
        </row>
        <row r="1133">
          <cell r="B1133">
            <v>780108</v>
          </cell>
          <cell r="C1133">
            <v>7</v>
          </cell>
          <cell r="D1133">
            <v>8</v>
          </cell>
          <cell r="E1133" t="str">
            <v>01</v>
          </cell>
          <cell r="F1133" t="str">
            <v>08</v>
          </cell>
          <cell r="G1133" t="str">
            <v>A Cuentas o Fondos Especiales</v>
          </cell>
        </row>
        <row r="1134">
          <cell r="B1134">
            <v>7802</v>
          </cell>
          <cell r="C1134">
            <v>7</v>
          </cell>
          <cell r="D1134">
            <v>8</v>
          </cell>
          <cell r="E1134" t="str">
            <v>02</v>
          </cell>
          <cell r="F1134">
            <v>0</v>
          </cell>
          <cell r="G1134" t="str">
            <v>Transferencias y Donaciones de Inversión al Sector Privado Interno</v>
          </cell>
        </row>
        <row r="1135">
          <cell r="B1135">
            <v>780203</v>
          </cell>
          <cell r="C1135">
            <v>7</v>
          </cell>
          <cell r="D1135">
            <v>8</v>
          </cell>
          <cell r="E1135" t="str">
            <v>02</v>
          </cell>
          <cell r="F1135" t="str">
            <v>03</v>
          </cell>
          <cell r="G1135" t="str">
            <v>Transferencias y Donaciones al  Sector Privado Financiero</v>
          </cell>
        </row>
        <row r="1136">
          <cell r="B1136">
            <v>780204</v>
          </cell>
          <cell r="C1136">
            <v>7</v>
          </cell>
          <cell r="D1136">
            <v>8</v>
          </cell>
          <cell r="E1136" t="str">
            <v>02</v>
          </cell>
          <cell r="F1136" t="str">
            <v>04</v>
          </cell>
          <cell r="G1136" t="str">
            <v>Transferencias y Donaciones al Sector Privado no Financiero</v>
          </cell>
        </row>
        <row r="1137">
          <cell r="B1137">
            <v>780206</v>
          </cell>
          <cell r="C1137">
            <v>7</v>
          </cell>
          <cell r="D1137">
            <v>8</v>
          </cell>
          <cell r="E1137" t="str">
            <v>02</v>
          </cell>
          <cell r="F1137" t="str">
            <v>06</v>
          </cell>
          <cell r="G1137" t="str">
            <v>Becas</v>
          </cell>
        </row>
        <row r="1138">
          <cell r="B1138">
            <v>780208</v>
          </cell>
          <cell r="C1138">
            <v>7</v>
          </cell>
          <cell r="D1138">
            <v>8</v>
          </cell>
          <cell r="E1138" t="str">
            <v>02</v>
          </cell>
          <cell r="F1138" t="str">
            <v>08</v>
          </cell>
          <cell r="G1138" t="str">
            <v>Bono de la Vivienda</v>
          </cell>
        </row>
        <row r="1139">
          <cell r="B1139">
            <v>780210</v>
          </cell>
          <cell r="C1139">
            <v>7</v>
          </cell>
          <cell r="D1139">
            <v>8</v>
          </cell>
          <cell r="E1139" t="str">
            <v>02</v>
          </cell>
          <cell r="F1139">
            <v>10</v>
          </cell>
          <cell r="G1139" t="str">
            <v>Transferencias  al  Sector  Privado  no  Financiero  para  sustitución  del  gas  licuado  de</v>
          </cell>
        </row>
        <row r="1140">
          <cell r="B1140">
            <v>7803</v>
          </cell>
          <cell r="C1140">
            <v>7</v>
          </cell>
          <cell r="D1140">
            <v>8</v>
          </cell>
          <cell r="E1140" t="str">
            <v>03</v>
          </cell>
          <cell r="F1140">
            <v>0</v>
          </cell>
          <cell r="G1140" t="str">
            <v>Transferencias y Donaciones de Inversión al Exterior</v>
          </cell>
        </row>
        <row r="1141">
          <cell r="B1141">
            <v>780301</v>
          </cell>
          <cell r="C1141">
            <v>7</v>
          </cell>
          <cell r="D1141">
            <v>8</v>
          </cell>
          <cell r="E1141" t="str">
            <v>03</v>
          </cell>
          <cell r="F1141" t="str">
            <v>01</v>
          </cell>
          <cell r="G1141" t="str">
            <v>Al  Exterior</v>
          </cell>
        </row>
        <row r="1142">
          <cell r="B1142">
            <v>780302</v>
          </cell>
          <cell r="C1142">
            <v>7</v>
          </cell>
          <cell r="D1142">
            <v>8</v>
          </cell>
          <cell r="E1142" t="str">
            <v>03</v>
          </cell>
          <cell r="F1142" t="str">
            <v>02</v>
          </cell>
          <cell r="G1142" t="str">
            <v>A Organismos Externos Partícipes del Fondo Ecuador – Venezuela para el Desarrollo</v>
          </cell>
        </row>
        <row r="1143">
          <cell r="B1143">
            <v>780304</v>
          </cell>
          <cell r="C1143">
            <v>7</v>
          </cell>
          <cell r="D1143">
            <v>8</v>
          </cell>
          <cell r="E1143" t="str">
            <v>03</v>
          </cell>
          <cell r="F1143" t="str">
            <v>04</v>
          </cell>
          <cell r="G1143" t="str">
            <v>Transferencias de Inversión al Sector Privado no Financiero</v>
          </cell>
        </row>
        <row r="1144">
          <cell r="B1144">
            <v>7805</v>
          </cell>
          <cell r="C1144">
            <v>7</v>
          </cell>
          <cell r="D1144">
            <v>8</v>
          </cell>
          <cell r="E1144" t="str">
            <v>05</v>
          </cell>
          <cell r="F1144">
            <v>0</v>
          </cell>
          <cell r="G1144" t="str">
            <v>Subsidios e Incentivo Económico</v>
          </cell>
        </row>
        <row r="1145">
          <cell r="B1145">
            <v>780509</v>
          </cell>
          <cell r="C1145">
            <v>7</v>
          </cell>
          <cell r="D1145">
            <v>8</v>
          </cell>
          <cell r="E1145" t="str">
            <v>05</v>
          </cell>
          <cell r="F1145" t="str">
            <v>09</v>
          </cell>
          <cell r="G1145" t="str">
            <v>Bono de Desnutrición Cero</v>
          </cell>
        </row>
        <row r="1146">
          <cell r="B1146">
            <v>780515</v>
          </cell>
          <cell r="C1146">
            <v>7</v>
          </cell>
          <cell r="D1146">
            <v>8</v>
          </cell>
          <cell r="E1146" t="str">
            <v>05</v>
          </cell>
          <cell r="F1146">
            <v>15</v>
          </cell>
          <cell r="G1146" t="str">
            <v>Bono de Adherencia a la Tuberculosis</v>
          </cell>
        </row>
        <row r="1147">
          <cell r="B1147">
            <v>780516</v>
          </cell>
          <cell r="C1147">
            <v>7</v>
          </cell>
          <cell r="D1147">
            <v>8</v>
          </cell>
          <cell r="E1147" t="str">
            <v>05</v>
          </cell>
          <cell r="F1147">
            <v>16</v>
          </cell>
          <cell r="G1147" t="str">
            <v>Incentivo Económico para Actividades Agropecuarias, Caza y Pesca</v>
          </cell>
        </row>
        <row r="1148">
          <cell r="B1148">
            <v>7806</v>
          </cell>
          <cell r="C1148">
            <v>7</v>
          </cell>
          <cell r="D1148">
            <v>8</v>
          </cell>
          <cell r="E1148" t="str">
            <v>06</v>
          </cell>
          <cell r="F1148">
            <v>0</v>
          </cell>
          <cell r="G1148" t="str">
            <v>Aportes   y   Participaciones   para   Inversión   a   Gobiernos   Autónomos   Descentralizados   y
Regímenes Especiales</v>
          </cell>
        </row>
        <row r="1149">
          <cell r="B1149">
            <v>780603</v>
          </cell>
          <cell r="C1149">
            <v>7</v>
          </cell>
          <cell r="D1149">
            <v>8</v>
          </cell>
          <cell r="E1149" t="str">
            <v>06</v>
          </cell>
          <cell r="F1149" t="str">
            <v>03</v>
          </cell>
          <cell r="G1149" t="str">
            <v>Al Fondo de Inversiones Municipales por Aporte del FODESEC</v>
          </cell>
        </row>
        <row r="1150">
          <cell r="B1150">
            <v>780604</v>
          </cell>
          <cell r="C1150">
            <v>7</v>
          </cell>
          <cell r="D1150">
            <v>8</v>
          </cell>
          <cell r="E1150" t="str">
            <v>06</v>
          </cell>
          <cell r="F1150" t="str">
            <v>04</v>
          </cell>
          <cell r="G1150" t="str">
            <v>A Municipios que no son Capitales de Provincia, por Aporte del FODESEC</v>
          </cell>
        </row>
        <row r="1151">
          <cell r="B1151">
            <v>780605</v>
          </cell>
          <cell r="C1151">
            <v>7</v>
          </cell>
          <cell r="D1151">
            <v>8</v>
          </cell>
          <cell r="E1151" t="str">
            <v>06</v>
          </cell>
          <cell r="F1151" t="str">
            <v>05</v>
          </cell>
          <cell r="G1151" t="str">
            <v>A Consejos Provinciales por Aporte del FODESEC</v>
          </cell>
        </row>
        <row r="1152">
          <cell r="B1152">
            <v>780606</v>
          </cell>
          <cell r="C1152">
            <v>7</v>
          </cell>
          <cell r="D1152">
            <v>8</v>
          </cell>
          <cell r="E1152" t="str">
            <v>06</v>
          </cell>
          <cell r="F1152" t="str">
            <v>06</v>
          </cell>
          <cell r="G1152" t="str">
            <v>Al INGALA por Aporte del FODESEC</v>
          </cell>
        </row>
        <row r="1153">
          <cell r="B1153">
            <v>780628</v>
          </cell>
          <cell r="C1153">
            <v>7</v>
          </cell>
          <cell r="D1153">
            <v>8</v>
          </cell>
          <cell r="E1153" t="str">
            <v>06</v>
          </cell>
          <cell r="F1153">
            <v>28</v>
          </cell>
          <cell r="G1153" t="str">
            <v>A Municipios Capitales de Provincia, por Aporte del FODESEC</v>
          </cell>
        </row>
        <row r="1154">
          <cell r="B1154">
            <v>780629</v>
          </cell>
          <cell r="C1154">
            <v>7</v>
          </cell>
          <cell r="D1154">
            <v>8</v>
          </cell>
          <cell r="E1154" t="str">
            <v>06</v>
          </cell>
          <cell r="F1154">
            <v>29</v>
          </cell>
          <cell r="G1154" t="str">
            <v>A Gobiernos Autónomos Descentralizados por Emergencias</v>
          </cell>
        </row>
        <row r="1155">
          <cell r="B1155">
            <v>780630</v>
          </cell>
          <cell r="C1155">
            <v>7</v>
          </cell>
          <cell r="D1155">
            <v>8</v>
          </cell>
          <cell r="E1155" t="str">
            <v>06</v>
          </cell>
          <cell r="F1155">
            <v>30</v>
          </cell>
          <cell r="G1155" t="str">
            <v>A Gobiernos Autónomos Descentralizados Distritales y Cantonales por Emergencias</v>
          </cell>
        </row>
        <row r="1156">
          <cell r="B1156">
            <v>780631</v>
          </cell>
          <cell r="C1156">
            <v>7</v>
          </cell>
          <cell r="D1156">
            <v>8</v>
          </cell>
          <cell r="E1156" t="str">
            <v>06</v>
          </cell>
          <cell r="F1156">
            <v>31</v>
          </cell>
          <cell r="G1156" t="str">
            <v>A Gobiernos Autónomos Descentralizados Provinciales y Régimen Especial de Galápagos
por Emergencias</v>
          </cell>
        </row>
        <row r="1157">
          <cell r="B1157">
            <v>780632</v>
          </cell>
          <cell r="C1157">
            <v>7</v>
          </cell>
          <cell r="D1157">
            <v>8</v>
          </cell>
          <cell r="E1157" t="str">
            <v>06</v>
          </cell>
          <cell r="F1157">
            <v>32</v>
          </cell>
          <cell r="G1157" t="str">
            <v>A Gobiernos Autónomos Descentralizados Parroquiales Rurales por Emergencias</v>
          </cell>
        </row>
        <row r="1158">
          <cell r="B1158">
            <v>780633</v>
          </cell>
          <cell r="C1158">
            <v>7</v>
          </cell>
          <cell r="D1158">
            <v>8</v>
          </cell>
          <cell r="E1158" t="str">
            <v>06</v>
          </cell>
          <cell r="F1158">
            <v>33</v>
          </cell>
          <cell r="G1158" t="str">
            <v>A Gobiernos Autónomos Descentralizados Regionales por Emergencias</v>
          </cell>
        </row>
        <row r="1159">
          <cell r="B1159">
            <v>780634</v>
          </cell>
          <cell r="C1159">
            <v>7</v>
          </cell>
          <cell r="D1159">
            <v>8</v>
          </cell>
          <cell r="E1159" t="str">
            <v>06</v>
          </cell>
          <cell r="F1159">
            <v>34</v>
          </cell>
          <cell r="G1159" t="str">
            <v>A Gobiernos Autónomos Descentralizados Regionales</v>
          </cell>
        </row>
        <row r="1160">
          <cell r="B1160">
            <v>780642</v>
          </cell>
          <cell r="C1160">
            <v>7</v>
          </cell>
          <cell r="D1160">
            <v>8</v>
          </cell>
          <cell r="E1160" t="str">
            <v>06</v>
          </cell>
          <cell r="F1160">
            <v>42</v>
          </cell>
          <cell r="G1160" t="str">
            <v>A Gobiernos Autónomos Descentralizados Provinciales y Régimen Especial de Galápagos
por el Ejercicio de Nuevas Competencias</v>
          </cell>
        </row>
        <row r="1161">
          <cell r="B1161">
            <v>780643</v>
          </cell>
          <cell r="C1161">
            <v>7</v>
          </cell>
          <cell r="D1161">
            <v>8</v>
          </cell>
          <cell r="E1161" t="str">
            <v>06</v>
          </cell>
          <cell r="F1161">
            <v>43</v>
          </cell>
          <cell r="G1161" t="str">
            <v>A  Gobiernos  Autónomos  Descentralizados  Distritales  y  Municipales  por  el  Ejercicio  de
Nuevas Competencias</v>
          </cell>
        </row>
        <row r="1162">
          <cell r="B1162">
            <v>7807</v>
          </cell>
          <cell r="C1162">
            <v>7</v>
          </cell>
          <cell r="D1162">
            <v>8</v>
          </cell>
          <cell r="E1162" t="str">
            <v>07</v>
          </cell>
          <cell r="F1162">
            <v>0</v>
          </cell>
          <cell r="G1162" t="str">
            <v>Participaciones  de  Capital  en  los  Ingresos  Petroleros  a  favor  de  la  Fuente  Fiscal  del
Presupuesto General del Estado</v>
          </cell>
        </row>
        <row r="1163">
          <cell r="B1163">
            <v>780701</v>
          </cell>
          <cell r="C1163">
            <v>7</v>
          </cell>
          <cell r="D1163">
            <v>8</v>
          </cell>
          <cell r="E1163" t="str">
            <v>07</v>
          </cell>
          <cell r="F1163" t="str">
            <v>01</v>
          </cell>
          <cell r="G1163" t="str">
            <v>Por Regalías de PETROECUADOR</v>
          </cell>
        </row>
        <row r="1164">
          <cell r="B1164">
            <v>780702</v>
          </cell>
          <cell r="C1164">
            <v>7</v>
          </cell>
          <cell r="D1164">
            <v>8</v>
          </cell>
          <cell r="E1164" t="str">
            <v>07</v>
          </cell>
          <cell r="F1164" t="str">
            <v>02</v>
          </cell>
          <cell r="G1164" t="str">
            <v>Por Regalías de Participación del Estado</v>
          </cell>
        </row>
        <row r="1165">
          <cell r="B1165">
            <v>780703</v>
          </cell>
          <cell r="C1165">
            <v>7</v>
          </cell>
          <cell r="D1165">
            <v>8</v>
          </cell>
          <cell r="E1165" t="str">
            <v>07</v>
          </cell>
          <cell r="F1165" t="str">
            <v>03</v>
          </cell>
          <cell r="G1165" t="str">
            <v>Por Regalías de Campos Marginales</v>
          </cell>
        </row>
        <row r="1166">
          <cell r="B1166">
            <v>780704</v>
          </cell>
          <cell r="C1166">
            <v>7</v>
          </cell>
          <cell r="D1166">
            <v>8</v>
          </cell>
          <cell r="E1166" t="str">
            <v>07</v>
          </cell>
          <cell r="F1166" t="str">
            <v>04</v>
          </cell>
          <cell r="G1166" t="str">
            <v>Por Regalías de Alianzas Operativas</v>
          </cell>
        </row>
        <row r="1167">
          <cell r="B1167">
            <v>780705</v>
          </cell>
          <cell r="C1167">
            <v>7</v>
          </cell>
          <cell r="D1167">
            <v>8</v>
          </cell>
          <cell r="E1167" t="str">
            <v>07</v>
          </cell>
          <cell r="F1167" t="str">
            <v>05</v>
          </cell>
          <cell r="G1167" t="str">
            <v>Por Exportaciones de Petróleo de PETROECUADOR Ex-Consorcio</v>
          </cell>
        </row>
        <row r="1168">
          <cell r="B1168">
            <v>780706</v>
          </cell>
          <cell r="C1168">
            <v>7</v>
          </cell>
          <cell r="D1168">
            <v>8</v>
          </cell>
          <cell r="E1168" t="str">
            <v>07</v>
          </cell>
          <cell r="F1168" t="str">
            <v>06</v>
          </cell>
          <cell r="G1168" t="str">
            <v>Por Exportaciones de Petróleo de PETROECUADOR Nororiente</v>
          </cell>
        </row>
        <row r="1169">
          <cell r="B1169">
            <v>780707</v>
          </cell>
          <cell r="C1169">
            <v>7</v>
          </cell>
          <cell r="D1169">
            <v>8</v>
          </cell>
          <cell r="E1169" t="str">
            <v>07</v>
          </cell>
          <cell r="F1169" t="str">
            <v>07</v>
          </cell>
          <cell r="G1169" t="str">
            <v>Por Exportaciones de Petróleo Participación con City Oriente  Bloque 27</v>
          </cell>
        </row>
        <row r="1170">
          <cell r="B1170">
            <v>780708</v>
          </cell>
          <cell r="C1170">
            <v>7</v>
          </cell>
          <cell r="D1170">
            <v>8</v>
          </cell>
          <cell r="E1170" t="str">
            <v>07</v>
          </cell>
          <cell r="F1170" t="str">
            <v>08</v>
          </cell>
          <cell r="G1170" t="str">
            <v>Por Exportaciones de Petróleo Participación con YPF Bloque 16 y BOGUI CAPIRON</v>
          </cell>
        </row>
        <row r="1171">
          <cell r="B1171">
            <v>780709</v>
          </cell>
          <cell r="C1171">
            <v>7</v>
          </cell>
          <cell r="D1171">
            <v>8</v>
          </cell>
          <cell r="E1171" t="str">
            <v>07</v>
          </cell>
          <cell r="F1171" t="str">
            <v>09</v>
          </cell>
          <cell r="G1171" t="str">
            <v>Por Exportaciones de Petróleo Participación con Canadá Grande Bloque 1</v>
          </cell>
        </row>
        <row r="1172">
          <cell r="B1172">
            <v>780710</v>
          </cell>
          <cell r="C1172">
            <v>7</v>
          </cell>
          <cell r="D1172">
            <v>8</v>
          </cell>
          <cell r="E1172" t="str">
            <v>07</v>
          </cell>
          <cell r="F1172">
            <v>10</v>
          </cell>
          <cell r="G1172" t="str">
            <v>Por Exportaciones de Petróleo Participación con PERENCO Coca Payamino y Bloques 7 y
21</v>
          </cell>
        </row>
        <row r="1173">
          <cell r="B1173">
            <v>780711</v>
          </cell>
          <cell r="C1173">
            <v>7</v>
          </cell>
          <cell r="D1173">
            <v>8</v>
          </cell>
          <cell r="E1173" t="str">
            <v>07</v>
          </cell>
          <cell r="F1173">
            <v>11</v>
          </cell>
          <cell r="G1173" t="str">
            <v>Por Exportaciones de Crudo Participación con Occidental Lim y Bloque 15 y EdenYuturi</v>
          </cell>
        </row>
        <row r="1174">
          <cell r="B1174">
            <v>780712</v>
          </cell>
          <cell r="C1174">
            <v>7</v>
          </cell>
          <cell r="D1174">
            <v>8</v>
          </cell>
          <cell r="E1174" t="str">
            <v>07</v>
          </cell>
          <cell r="F1174">
            <v>12</v>
          </cell>
          <cell r="G1174" t="str">
            <v>De Exportaciones de Petróleo Participación Petro -Oriental Bloques 14 y 17</v>
          </cell>
        </row>
        <row r="1175">
          <cell r="B1175">
            <v>780713</v>
          </cell>
          <cell r="C1175">
            <v>7</v>
          </cell>
          <cell r="D1175">
            <v>8</v>
          </cell>
          <cell r="E1175" t="str">
            <v>07</v>
          </cell>
          <cell r="F1175">
            <v>13</v>
          </cell>
          <cell r="G1175" t="str">
            <v>Por  Exportaciones  de  Petróleo  Participación  con  Ecuador  TLC  Bloque  18  y  Campo Compartido Palo Azul</v>
          </cell>
        </row>
        <row r="1176">
          <cell r="B1176">
            <v>780714</v>
          </cell>
          <cell r="C1176">
            <v>7</v>
          </cell>
          <cell r="D1176">
            <v>8</v>
          </cell>
          <cell r="E1176" t="str">
            <v>07</v>
          </cell>
          <cell r="F1176">
            <v>14</v>
          </cell>
          <cell r="G1176" t="str">
            <v>Por Exportaciones de Petróleo Participación con CNPC Bloque 11 Cristal Rubí</v>
          </cell>
        </row>
        <row r="1177">
          <cell r="B1177">
            <v>780715</v>
          </cell>
          <cell r="C1177">
            <v>7</v>
          </cell>
          <cell r="D1177">
            <v>8</v>
          </cell>
          <cell r="E1177" t="str">
            <v>07</v>
          </cell>
          <cell r="F1177">
            <v>15</v>
          </cell>
          <cell r="G1177" t="str">
            <v>Por Exportaciones de Petróleo de Participación en Campos Marginales</v>
          </cell>
        </row>
        <row r="1178">
          <cell r="B1178">
            <v>780716</v>
          </cell>
          <cell r="C1178">
            <v>7</v>
          </cell>
          <cell r="D1178">
            <v>8</v>
          </cell>
          <cell r="E1178" t="str">
            <v>07</v>
          </cell>
          <cell r="F1178">
            <v>16</v>
          </cell>
          <cell r="G1178" t="str">
            <v>Por Exportaciones de Petróleo de Alianzas Operativas</v>
          </cell>
        </row>
        <row r="1179">
          <cell r="B1179">
            <v>780717</v>
          </cell>
          <cell r="C1179">
            <v>7</v>
          </cell>
          <cell r="D1179">
            <v>8</v>
          </cell>
          <cell r="E1179" t="str">
            <v>07</v>
          </cell>
          <cell r="F1179">
            <v>17</v>
          </cell>
          <cell r="G1179" t="str">
            <v>Por Exportaciones de Petróleo de Diferencial de Calidad</v>
          </cell>
        </row>
        <row r="1180">
          <cell r="B1180">
            <v>780718</v>
          </cell>
          <cell r="C1180">
            <v>7</v>
          </cell>
          <cell r="D1180">
            <v>8</v>
          </cell>
          <cell r="E1180" t="str">
            <v>07</v>
          </cell>
          <cell r="F1180">
            <v>18</v>
          </cell>
          <cell r="G1180" t="str">
            <v>Por Exportaciones de Petróleo de Compañías de Prestación de Servicios</v>
          </cell>
        </row>
        <row r="1181">
          <cell r="B1181">
            <v>780719</v>
          </cell>
          <cell r="C1181">
            <v>7</v>
          </cell>
          <cell r="D1181">
            <v>8</v>
          </cell>
          <cell r="E1181" t="str">
            <v>07</v>
          </cell>
          <cell r="F1181">
            <v>19</v>
          </cell>
          <cell r="G1181" t="str">
            <v>Por  Exportaciones  de  Petróleo  de  Compañías  de  Prestación  de  Servicios  Específicos</v>
          </cell>
        </row>
        <row r="1182">
          <cell r="B1182">
            <v>780720</v>
          </cell>
          <cell r="C1182">
            <v>7</v>
          </cell>
          <cell r="D1182">
            <v>8</v>
          </cell>
          <cell r="E1182" t="str">
            <v>07</v>
          </cell>
          <cell r="F1182">
            <v>20</v>
          </cell>
          <cell r="G1182" t="str">
            <v>Por  Exportaciones  de  Petróleo  de  Compañías  de  Prestación  de  Servicios  Específicos
Tivacuno</v>
          </cell>
        </row>
        <row r="1183">
          <cell r="B1183">
            <v>780721</v>
          </cell>
          <cell r="C1183">
            <v>7</v>
          </cell>
          <cell r="D1183">
            <v>8</v>
          </cell>
          <cell r="E1183" t="str">
            <v>07</v>
          </cell>
          <cell r="F1183">
            <v>21</v>
          </cell>
          <cell r="G1183" t="str">
            <v>Por Participación de Excedentes de Precios de Contratos Petroleros con Andes Petroleum
Bloque Fanny 18 B – Tarapoa</v>
          </cell>
        </row>
        <row r="1184">
          <cell r="B1184">
            <v>780722</v>
          </cell>
          <cell r="C1184">
            <v>7</v>
          </cell>
          <cell r="D1184">
            <v>8</v>
          </cell>
          <cell r="E1184" t="str">
            <v>07</v>
          </cell>
          <cell r="F1184">
            <v>22</v>
          </cell>
          <cell r="G1184" t="str">
            <v>Por  Participación  de  Excedentes  de  Precios  de  Contratos  Petroleros  con  City  Oriente
Bloque 27</v>
          </cell>
        </row>
        <row r="1185">
          <cell r="B1185">
            <v>780723</v>
          </cell>
          <cell r="C1185">
            <v>7</v>
          </cell>
          <cell r="D1185">
            <v>8</v>
          </cell>
          <cell r="E1185" t="str">
            <v>07</v>
          </cell>
          <cell r="F1185">
            <v>23</v>
          </cell>
          <cell r="G1185" t="str">
            <v>Por Participación de Excedentes de Precios de Contratos Petroleros con Perenco Bloques
7 y 21</v>
          </cell>
        </row>
        <row r="1186">
          <cell r="B1186">
            <v>780724</v>
          </cell>
          <cell r="C1186">
            <v>7</v>
          </cell>
          <cell r="D1186">
            <v>8</v>
          </cell>
          <cell r="E1186" t="str">
            <v>07</v>
          </cell>
          <cell r="F1186">
            <v>24</v>
          </cell>
          <cell r="G1186" t="str">
            <v>Por  Participación  de  Excedentes  de  Precios  de  Contratos  Petroleros  con  Petro-Oriental
Bloques 14 y 17</v>
          </cell>
        </row>
        <row r="1187">
          <cell r="B1187">
            <v>780725</v>
          </cell>
          <cell r="C1187">
            <v>7</v>
          </cell>
          <cell r="D1187">
            <v>8</v>
          </cell>
          <cell r="E1187" t="str">
            <v>07</v>
          </cell>
          <cell r="F1187">
            <v>25</v>
          </cell>
          <cell r="G1187" t="str">
            <v>Por  Participación  de  Excedentes  de  Precios  de  Contratos  Petroleros  con  REPSOL  YPF
Bloque 16</v>
          </cell>
        </row>
        <row r="1188">
          <cell r="B1188">
            <v>780726</v>
          </cell>
          <cell r="C1188">
            <v>7</v>
          </cell>
          <cell r="D1188">
            <v>8</v>
          </cell>
          <cell r="E1188" t="str">
            <v>07</v>
          </cell>
          <cell r="F1188">
            <v>26</v>
          </cell>
          <cell r="G1188" t="str">
            <v>Por Participación de Excedentes de Precios de Contratos Petroleros con Ecuador TLC SA Bloque 18 Palo Azul</v>
          </cell>
        </row>
        <row r="1189">
          <cell r="B1189">
            <v>780727</v>
          </cell>
          <cell r="C1189">
            <v>7</v>
          </cell>
          <cell r="D1189">
            <v>8</v>
          </cell>
          <cell r="E1189" t="str">
            <v>07</v>
          </cell>
          <cell r="F1189">
            <v>27</v>
          </cell>
          <cell r="G1189" t="str">
            <v>Por Participación de Excedentes de Precios de Contratos Petroleros con Canadá Grande
Limit.</v>
          </cell>
        </row>
        <row r="1190">
          <cell r="B1190">
            <v>780728</v>
          </cell>
          <cell r="C1190">
            <v>7</v>
          </cell>
          <cell r="D1190">
            <v>8</v>
          </cell>
          <cell r="E1190" t="str">
            <v>07</v>
          </cell>
          <cell r="F1190">
            <v>28</v>
          </cell>
          <cell r="G1190" t="str">
            <v>Por Exportaciones de Petróleo Bloque 15 y Unificados</v>
          </cell>
        </row>
        <row r="1191">
          <cell r="B1191">
            <v>780729</v>
          </cell>
          <cell r="C1191">
            <v>7</v>
          </cell>
          <cell r="D1191">
            <v>8</v>
          </cell>
          <cell r="E1191" t="str">
            <v>07</v>
          </cell>
          <cell r="F1191">
            <v>29</v>
          </cell>
          <cell r="G1191" t="str">
            <v>Por Exportaciones de Petróleo de Participación con Andes Petroleum Bloque Fanny 18 B -
Tarapoa</v>
          </cell>
        </row>
        <row r="1192">
          <cell r="B1192">
            <v>780730</v>
          </cell>
          <cell r="C1192">
            <v>7</v>
          </cell>
          <cell r="D1192">
            <v>8</v>
          </cell>
          <cell r="E1192" t="str">
            <v>07</v>
          </cell>
          <cell r="F1192">
            <v>30</v>
          </cell>
          <cell r="G1192" t="str">
            <v>Por Regalías PETROAMAZONAS Bloque 15</v>
          </cell>
        </row>
        <row r="1193">
          <cell r="B1193">
            <v>780731</v>
          </cell>
          <cell r="C1193">
            <v>7</v>
          </cell>
          <cell r="D1193">
            <v>8</v>
          </cell>
          <cell r="E1193" t="str">
            <v>07</v>
          </cell>
          <cell r="F1193">
            <v>31</v>
          </cell>
          <cell r="G1193" t="str">
            <v>Por Regalías PETROECUADOR Bloque 27</v>
          </cell>
        </row>
        <row r="1194">
          <cell r="B1194">
            <v>780732</v>
          </cell>
          <cell r="C1194">
            <v>7</v>
          </cell>
          <cell r="D1194">
            <v>8</v>
          </cell>
          <cell r="E1194" t="str">
            <v>07</v>
          </cell>
          <cell r="F1194">
            <v>32</v>
          </cell>
          <cell r="G1194" t="str">
            <v>Por Exportaciones de Petróleo Bloque 27</v>
          </cell>
        </row>
        <row r="1195">
          <cell r="B1195">
            <v>780735</v>
          </cell>
          <cell r="C1195">
            <v>7</v>
          </cell>
          <cell r="D1195">
            <v>8</v>
          </cell>
          <cell r="E1195" t="str">
            <v>07</v>
          </cell>
          <cell r="F1195">
            <v>35</v>
          </cell>
          <cell r="G1195" t="str">
            <v>Por la Explotación de Gas Natural</v>
          </cell>
        </row>
        <row r="1196">
          <cell r="B1196">
            <v>7808</v>
          </cell>
          <cell r="C1196">
            <v>7</v>
          </cell>
          <cell r="D1196">
            <v>8</v>
          </cell>
          <cell r="E1196" t="str">
            <v>08</v>
          </cell>
          <cell r="F1196">
            <v>0</v>
          </cell>
          <cell r="G1196" t="str">
            <v>Por   Participaciones   de   Capital   de   los   Entes   Públicos   y   Privados   en   los   Ingresos
Hidrocarburíferos</v>
          </cell>
        </row>
        <row r="1197">
          <cell r="B1197">
            <v>780801</v>
          </cell>
          <cell r="C1197">
            <v>7</v>
          </cell>
          <cell r="D1197">
            <v>8</v>
          </cell>
          <cell r="E1197" t="str">
            <v>08</v>
          </cell>
          <cell r="F1197" t="str">
            <v>01</v>
          </cell>
          <cell r="G1197" t="str">
            <v>Al Presupuesto General del Estado</v>
          </cell>
        </row>
        <row r="1198">
          <cell r="B1198">
            <v>780802</v>
          </cell>
          <cell r="C1198">
            <v>7</v>
          </cell>
          <cell r="D1198">
            <v>8</v>
          </cell>
          <cell r="E1198" t="str">
            <v>08</v>
          </cell>
          <cell r="F1198" t="str">
            <v>02</v>
          </cell>
          <cell r="G1198" t="str">
            <v>A Entidades Descentralizadas y Autónomas</v>
          </cell>
        </row>
        <row r="1199">
          <cell r="B1199">
            <v>780803</v>
          </cell>
          <cell r="C1199">
            <v>7</v>
          </cell>
          <cell r="D1199">
            <v>8</v>
          </cell>
          <cell r="E1199" t="str">
            <v>08</v>
          </cell>
          <cell r="F1199" t="str">
            <v>03</v>
          </cell>
          <cell r="G1199" t="str">
            <v>A Empresas Públicas</v>
          </cell>
        </row>
        <row r="1200">
          <cell r="B1200">
            <v>780804</v>
          </cell>
          <cell r="C1200">
            <v>7</v>
          </cell>
          <cell r="D1200">
            <v>8</v>
          </cell>
          <cell r="E1200" t="str">
            <v>08</v>
          </cell>
          <cell r="F1200" t="str">
            <v>04</v>
          </cell>
          <cell r="G1200" t="str">
            <v>A Gobiernos Autónomos Descentralizados</v>
          </cell>
        </row>
        <row r="1201">
          <cell r="B1201">
            <v>780805</v>
          </cell>
          <cell r="C1201">
            <v>7</v>
          </cell>
          <cell r="D1201">
            <v>8</v>
          </cell>
          <cell r="E1201" t="str">
            <v>08</v>
          </cell>
          <cell r="F1201" t="str">
            <v>05</v>
          </cell>
          <cell r="G1201" t="str">
            <v>A la Seguridad Social</v>
          </cell>
        </row>
        <row r="1202">
          <cell r="B1202">
            <v>780806</v>
          </cell>
          <cell r="C1202">
            <v>7</v>
          </cell>
          <cell r="D1202">
            <v>8</v>
          </cell>
          <cell r="E1202" t="str">
            <v>08</v>
          </cell>
          <cell r="F1202" t="str">
            <v>06</v>
          </cell>
          <cell r="G1202" t="str">
            <v>A Entidades Financieras Públicas</v>
          </cell>
        </row>
        <row r="1203">
          <cell r="B1203">
            <v>780808</v>
          </cell>
          <cell r="C1203">
            <v>7</v>
          </cell>
          <cell r="D1203">
            <v>8</v>
          </cell>
          <cell r="E1203" t="str">
            <v>08</v>
          </cell>
          <cell r="F1203" t="str">
            <v>08</v>
          </cell>
          <cell r="G1203" t="str">
            <v>A Cuentas o Fondos Especiales</v>
          </cell>
        </row>
        <row r="1204">
          <cell r="B1204">
            <v>780811</v>
          </cell>
          <cell r="C1204">
            <v>7</v>
          </cell>
          <cell r="D1204">
            <v>8</v>
          </cell>
          <cell r="E1204" t="str">
            <v>08</v>
          </cell>
          <cell r="F1204">
            <v>11</v>
          </cell>
          <cell r="G1204" t="str">
            <v>Al Sector Privado</v>
          </cell>
        </row>
        <row r="1205">
          <cell r="B1205">
            <v>7809</v>
          </cell>
          <cell r="C1205">
            <v>7</v>
          </cell>
          <cell r="D1205">
            <v>8</v>
          </cell>
          <cell r="E1205" t="str">
            <v>09</v>
          </cell>
          <cell r="F1205">
            <v>0</v>
          </cell>
          <cell r="G1205" t="str">
            <v>Por   Participaciones   para   Inversión   de   los   Entes   Públicos   y   Privados   en   Ingresos
Preasignados</v>
          </cell>
        </row>
        <row r="1206">
          <cell r="B1206">
            <v>780901</v>
          </cell>
          <cell r="C1206">
            <v>7</v>
          </cell>
          <cell r="D1206">
            <v>8</v>
          </cell>
          <cell r="E1206" t="str">
            <v>09</v>
          </cell>
          <cell r="F1206" t="str">
            <v>01</v>
          </cell>
          <cell r="G1206" t="str">
            <v>A Entidades del Presupuesto General del Estado</v>
          </cell>
        </row>
        <row r="1207">
          <cell r="B1207">
            <v>780902</v>
          </cell>
          <cell r="C1207">
            <v>7</v>
          </cell>
          <cell r="D1207">
            <v>8</v>
          </cell>
          <cell r="E1207" t="str">
            <v>09</v>
          </cell>
          <cell r="F1207" t="str">
            <v>02</v>
          </cell>
          <cell r="G1207" t="str">
            <v>A Entidades Descentralizadas y Autónomas</v>
          </cell>
        </row>
        <row r="1208">
          <cell r="B1208">
            <v>780903</v>
          </cell>
          <cell r="C1208">
            <v>7</v>
          </cell>
          <cell r="D1208">
            <v>8</v>
          </cell>
          <cell r="E1208" t="str">
            <v>09</v>
          </cell>
          <cell r="F1208" t="str">
            <v>03</v>
          </cell>
          <cell r="G1208" t="str">
            <v>A Empresas Públicas</v>
          </cell>
        </row>
        <row r="1209">
          <cell r="B1209">
            <v>780904</v>
          </cell>
          <cell r="C1209">
            <v>7</v>
          </cell>
          <cell r="D1209">
            <v>8</v>
          </cell>
          <cell r="E1209" t="str">
            <v>09</v>
          </cell>
          <cell r="F1209" t="str">
            <v>04</v>
          </cell>
          <cell r="G1209" t="str">
            <v>A Gobiernos Autónomos Descentralizados</v>
          </cell>
        </row>
        <row r="1210">
          <cell r="B1210">
            <v>780905</v>
          </cell>
          <cell r="C1210">
            <v>7</v>
          </cell>
          <cell r="D1210">
            <v>8</v>
          </cell>
          <cell r="E1210" t="str">
            <v>09</v>
          </cell>
          <cell r="F1210" t="str">
            <v>05</v>
          </cell>
          <cell r="G1210" t="str">
            <v>A la Seguridad Social</v>
          </cell>
        </row>
        <row r="1211">
          <cell r="B1211">
            <v>780906</v>
          </cell>
          <cell r="C1211">
            <v>7</v>
          </cell>
          <cell r="D1211">
            <v>8</v>
          </cell>
          <cell r="E1211" t="str">
            <v>09</v>
          </cell>
          <cell r="F1211" t="str">
            <v>06</v>
          </cell>
          <cell r="G1211" t="str">
            <v>A Entidades Financieras Públicas</v>
          </cell>
        </row>
        <row r="1212">
          <cell r="B1212">
            <v>780908</v>
          </cell>
          <cell r="C1212">
            <v>7</v>
          </cell>
          <cell r="D1212">
            <v>8</v>
          </cell>
          <cell r="E1212" t="str">
            <v>09</v>
          </cell>
          <cell r="F1212" t="str">
            <v>08</v>
          </cell>
          <cell r="G1212" t="str">
            <v>A Cuentas o Fondos Especiales</v>
          </cell>
        </row>
        <row r="1213">
          <cell r="B1213">
            <v>780911</v>
          </cell>
          <cell r="C1213">
            <v>7</v>
          </cell>
          <cell r="D1213">
            <v>8</v>
          </cell>
          <cell r="E1213" t="str">
            <v>09</v>
          </cell>
          <cell r="F1213">
            <v>11</v>
          </cell>
          <cell r="G1213" t="str">
            <v>Al Sector Privado</v>
          </cell>
        </row>
        <row r="1214">
          <cell r="B1214">
            <v>7899</v>
          </cell>
          <cell r="C1214">
            <v>7</v>
          </cell>
          <cell r="D1214">
            <v>8</v>
          </cell>
          <cell r="E1214">
            <v>99</v>
          </cell>
          <cell r="F1214">
            <v>0</v>
          </cell>
          <cell r="G1214" t="str">
            <v>Asignaciones a Distribuir</v>
          </cell>
        </row>
        <row r="1215">
          <cell r="B1215">
            <v>789901</v>
          </cell>
          <cell r="C1215">
            <v>7</v>
          </cell>
          <cell r="D1215">
            <v>8</v>
          </cell>
          <cell r="E1215">
            <v>99</v>
          </cell>
          <cell r="F1215" t="str">
            <v>01</v>
          </cell>
          <cell r="G1215" t="str">
            <v>Asignación a Distribuir para Transferencias y Donaciones de Inversión</v>
          </cell>
        </row>
        <row r="1216">
          <cell r="B1216">
            <v>8</v>
          </cell>
          <cell r="C1216">
            <v>8</v>
          </cell>
          <cell r="D1216">
            <v>0</v>
          </cell>
          <cell r="E1216">
            <v>0</v>
          </cell>
          <cell r="F1216">
            <v>0</v>
          </cell>
          <cell r="G1216" t="str">
            <v>GASTOS DE CAPITAL</v>
          </cell>
        </row>
        <row r="1217">
          <cell r="B1217">
            <v>84</v>
          </cell>
          <cell r="C1217">
            <v>8</v>
          </cell>
          <cell r="D1217">
            <v>4</v>
          </cell>
          <cell r="E1217">
            <v>0</v>
          </cell>
          <cell r="F1217">
            <v>0</v>
          </cell>
          <cell r="G1217" t="str">
            <v>BIENES DE LARGA DURACIÓN</v>
          </cell>
        </row>
        <row r="1218">
          <cell r="B1218">
            <v>8401</v>
          </cell>
          <cell r="C1218">
            <v>8</v>
          </cell>
          <cell r="D1218">
            <v>4</v>
          </cell>
          <cell r="E1218" t="str">
            <v>01</v>
          </cell>
          <cell r="F1218">
            <v>0</v>
          </cell>
          <cell r="G1218" t="str">
            <v>Bienes Muebles</v>
          </cell>
        </row>
        <row r="1219">
          <cell r="B1219">
            <v>840103</v>
          </cell>
          <cell r="C1219">
            <v>8</v>
          </cell>
          <cell r="D1219">
            <v>4</v>
          </cell>
          <cell r="E1219" t="str">
            <v>01</v>
          </cell>
          <cell r="F1219" t="str">
            <v>03</v>
          </cell>
          <cell r="G1219" t="str">
            <v>Mobiliarios (de Larga Duración)</v>
          </cell>
        </row>
        <row r="1220">
          <cell r="B1220">
            <v>840104</v>
          </cell>
          <cell r="C1220">
            <v>8</v>
          </cell>
          <cell r="D1220">
            <v>4</v>
          </cell>
          <cell r="E1220" t="str">
            <v>01</v>
          </cell>
          <cell r="F1220" t="str">
            <v>04</v>
          </cell>
          <cell r="G1220" t="str">
            <v>Maquinarias y Equipos (de Larga Duración)</v>
          </cell>
        </row>
        <row r="1221">
          <cell r="B1221">
            <v>840105</v>
          </cell>
          <cell r="C1221">
            <v>8</v>
          </cell>
          <cell r="D1221">
            <v>4</v>
          </cell>
          <cell r="E1221" t="str">
            <v>01</v>
          </cell>
          <cell r="F1221" t="str">
            <v>05</v>
          </cell>
          <cell r="G1221" t="str">
            <v>Vehículos (de Larga Duración)</v>
          </cell>
        </row>
        <row r="1222">
          <cell r="B1222">
            <v>840106</v>
          </cell>
          <cell r="C1222">
            <v>8</v>
          </cell>
          <cell r="D1222">
            <v>4</v>
          </cell>
          <cell r="E1222" t="str">
            <v>01</v>
          </cell>
          <cell r="F1222" t="str">
            <v>06</v>
          </cell>
          <cell r="G1222" t="str">
            <v>Herramientas (de Larga Duración)</v>
          </cell>
        </row>
        <row r="1223">
          <cell r="B1223">
            <v>840107</v>
          </cell>
          <cell r="C1223">
            <v>8</v>
          </cell>
          <cell r="D1223">
            <v>4</v>
          </cell>
          <cell r="E1223" t="str">
            <v>01</v>
          </cell>
          <cell r="F1223" t="str">
            <v>07</v>
          </cell>
          <cell r="G1223" t="str">
            <v>Equipos, Sistemas y Paquetes Informáticos</v>
          </cell>
        </row>
        <row r="1224">
          <cell r="B1224">
            <v>840108</v>
          </cell>
          <cell r="C1224">
            <v>8</v>
          </cell>
          <cell r="D1224">
            <v>4</v>
          </cell>
          <cell r="E1224" t="str">
            <v>01</v>
          </cell>
          <cell r="F1224" t="str">
            <v>08</v>
          </cell>
          <cell r="G1224" t="str">
            <v>Bienes Artísticos y Culturales</v>
          </cell>
        </row>
        <row r="1225">
          <cell r="B1225">
            <v>840109</v>
          </cell>
          <cell r="C1225">
            <v>8</v>
          </cell>
          <cell r="D1225">
            <v>4</v>
          </cell>
          <cell r="E1225" t="str">
            <v>01</v>
          </cell>
          <cell r="F1225" t="str">
            <v>09</v>
          </cell>
          <cell r="G1225" t="str">
            <v>Libros y Colecciones</v>
          </cell>
        </row>
        <row r="1226">
          <cell r="B1226">
            <v>840110</v>
          </cell>
          <cell r="C1226">
            <v>8</v>
          </cell>
          <cell r="D1226">
            <v>4</v>
          </cell>
          <cell r="E1226" t="str">
            <v>01</v>
          </cell>
          <cell r="F1226">
            <v>10</v>
          </cell>
          <cell r="G1226" t="str">
            <v>Pertrechos para la Defensa y Seguridad Pública</v>
          </cell>
        </row>
        <row r="1227">
          <cell r="B1227">
            <v>840111</v>
          </cell>
          <cell r="C1227">
            <v>8</v>
          </cell>
          <cell r="D1227">
            <v>4</v>
          </cell>
          <cell r="E1227" t="str">
            <v>01</v>
          </cell>
          <cell r="F1227">
            <v>11</v>
          </cell>
          <cell r="G1227" t="str">
            <v>Partes y Repuestos</v>
          </cell>
        </row>
        <row r="1228">
          <cell r="B1228">
            <v>840112</v>
          </cell>
          <cell r="C1228">
            <v>8</v>
          </cell>
          <cell r="D1228">
            <v>4</v>
          </cell>
          <cell r="E1228" t="str">
            <v>01</v>
          </cell>
          <cell r="F1228">
            <v>12</v>
          </cell>
          <cell r="G1228" t="str">
            <v>Bienes de Seguridad Nacional Estratégica</v>
          </cell>
        </row>
        <row r="1229">
          <cell r="B1229">
            <v>840113</v>
          </cell>
          <cell r="C1229">
            <v>8</v>
          </cell>
          <cell r="D1229">
            <v>4</v>
          </cell>
          <cell r="E1229" t="str">
            <v>01</v>
          </cell>
          <cell r="F1229">
            <v>13</v>
          </cell>
          <cell r="G1229" t="str">
            <v>Equipo Médico</v>
          </cell>
        </row>
        <row r="1230">
          <cell r="B1230">
            <v>840114</v>
          </cell>
          <cell r="C1230">
            <v>8</v>
          </cell>
          <cell r="D1230">
            <v>4</v>
          </cell>
          <cell r="E1230" t="str">
            <v>01</v>
          </cell>
          <cell r="F1230">
            <v>14</v>
          </cell>
          <cell r="G1230" t="str">
            <v>Instrumental Médico</v>
          </cell>
        </row>
        <row r="1231">
          <cell r="B1231">
            <v>840115</v>
          </cell>
          <cell r="C1231">
            <v>8</v>
          </cell>
          <cell r="D1231">
            <v>4</v>
          </cell>
          <cell r="E1231" t="str">
            <v>01</v>
          </cell>
          <cell r="F1231">
            <v>15</v>
          </cell>
          <cell r="G1231" t="str">
            <v>Equipo Odontológico</v>
          </cell>
        </row>
        <row r="1232">
          <cell r="B1232">
            <v>840116</v>
          </cell>
          <cell r="C1232">
            <v>8</v>
          </cell>
          <cell r="D1232">
            <v>4</v>
          </cell>
          <cell r="E1232" t="str">
            <v>01</v>
          </cell>
          <cell r="F1232">
            <v>16</v>
          </cell>
          <cell r="G1232" t="str">
            <v>Instrumental Odontológico</v>
          </cell>
        </row>
        <row r="1233">
          <cell r="B1233">
            <v>840117</v>
          </cell>
          <cell r="C1233">
            <v>8</v>
          </cell>
          <cell r="D1233">
            <v>4</v>
          </cell>
          <cell r="E1233" t="str">
            <v>01</v>
          </cell>
          <cell r="F1233">
            <v>17</v>
          </cell>
          <cell r="G1233" t="str">
            <v>Equipo  e  Instrumental  Médico  y  Odontológico  de  Uso  Inmediato  para  la  Prestación  de
Servicios de Salud</v>
          </cell>
        </row>
        <row r="1234">
          <cell r="B1234">
            <v>8402</v>
          </cell>
          <cell r="C1234">
            <v>8</v>
          </cell>
          <cell r="D1234">
            <v>4</v>
          </cell>
          <cell r="E1234" t="str">
            <v>02</v>
          </cell>
          <cell r="F1234">
            <v>0</v>
          </cell>
          <cell r="G1234" t="str">
            <v>Bienes Inmuebles</v>
          </cell>
        </row>
        <row r="1235">
          <cell r="B1235">
            <v>840201</v>
          </cell>
          <cell r="C1235">
            <v>8</v>
          </cell>
          <cell r="D1235">
            <v>4</v>
          </cell>
          <cell r="E1235" t="str">
            <v>02</v>
          </cell>
          <cell r="F1235" t="str">
            <v>01</v>
          </cell>
          <cell r="G1235" t="str">
            <v>Terrenos (Inmuebles)</v>
          </cell>
        </row>
        <row r="1236">
          <cell r="B1236">
            <v>840202</v>
          </cell>
          <cell r="C1236">
            <v>8</v>
          </cell>
          <cell r="D1236">
            <v>4</v>
          </cell>
          <cell r="E1236" t="str">
            <v>02</v>
          </cell>
          <cell r="F1236" t="str">
            <v>02</v>
          </cell>
          <cell r="G1236" t="str">
            <v>Edificios, Locales y Residencias (Inmuebles)</v>
          </cell>
        </row>
        <row r="1237">
          <cell r="B1237">
            <v>840203</v>
          </cell>
          <cell r="C1237">
            <v>8</v>
          </cell>
          <cell r="D1237">
            <v>4</v>
          </cell>
          <cell r="E1237" t="str">
            <v>02</v>
          </cell>
          <cell r="F1237" t="str">
            <v>03</v>
          </cell>
          <cell r="G1237" t="str">
            <v>Bienes prefabricados (Inmuebles)</v>
          </cell>
        </row>
        <row r="1238">
          <cell r="B1238">
            <v>840299</v>
          </cell>
          <cell r="C1238">
            <v>8</v>
          </cell>
          <cell r="D1238">
            <v>4</v>
          </cell>
          <cell r="E1238" t="str">
            <v>02</v>
          </cell>
          <cell r="F1238">
            <v>99</v>
          </cell>
          <cell r="G1238" t="str">
            <v>Otros Bienes Inmuebles</v>
          </cell>
        </row>
        <row r="1239">
          <cell r="B1239">
            <v>8403</v>
          </cell>
          <cell r="C1239">
            <v>8</v>
          </cell>
          <cell r="D1239">
            <v>4</v>
          </cell>
          <cell r="E1239" t="str">
            <v>03</v>
          </cell>
          <cell r="F1239">
            <v>0</v>
          </cell>
          <cell r="G1239" t="str">
            <v>Expropiaciones de Bienes</v>
          </cell>
        </row>
        <row r="1240">
          <cell r="B1240">
            <v>840301</v>
          </cell>
          <cell r="C1240">
            <v>8</v>
          </cell>
          <cell r="D1240">
            <v>4</v>
          </cell>
          <cell r="E1240" t="str">
            <v>03</v>
          </cell>
          <cell r="F1240" t="str">
            <v>01</v>
          </cell>
          <cell r="G1240" t="str">
            <v>Terrenos (Expropiación)</v>
          </cell>
        </row>
        <row r="1241">
          <cell r="B1241">
            <v>840302</v>
          </cell>
          <cell r="C1241">
            <v>8</v>
          </cell>
          <cell r="D1241">
            <v>4</v>
          </cell>
          <cell r="E1241" t="str">
            <v>03</v>
          </cell>
          <cell r="F1241" t="str">
            <v>02</v>
          </cell>
          <cell r="G1241" t="str">
            <v>Edificios, Locales y Residencias (Expropiación)</v>
          </cell>
        </row>
        <row r="1242">
          <cell r="B1242">
            <v>840399</v>
          </cell>
          <cell r="C1242">
            <v>8</v>
          </cell>
          <cell r="D1242">
            <v>4</v>
          </cell>
          <cell r="E1242" t="str">
            <v>03</v>
          </cell>
          <cell r="F1242">
            <v>99</v>
          </cell>
          <cell r="G1242" t="str">
            <v>Otras Expropiaciones de Bienes</v>
          </cell>
        </row>
        <row r="1243">
          <cell r="B1243">
            <v>8404</v>
          </cell>
          <cell r="C1243">
            <v>8</v>
          </cell>
          <cell r="D1243">
            <v>4</v>
          </cell>
          <cell r="E1243" t="str">
            <v>04</v>
          </cell>
          <cell r="F1243">
            <v>0</v>
          </cell>
          <cell r="G1243" t="str">
            <v>Intangibles</v>
          </cell>
        </row>
        <row r="1244">
          <cell r="B1244">
            <v>840401</v>
          </cell>
          <cell r="C1244">
            <v>8</v>
          </cell>
          <cell r="D1244">
            <v>4</v>
          </cell>
          <cell r="E1244" t="str">
            <v>04</v>
          </cell>
          <cell r="F1244" t="str">
            <v>01</v>
          </cell>
          <cell r="G1244" t="str">
            <v>Patentes,  Derechos  de  Autor,  Marcas  Registradas,  Derecho  de  Llave  y  Explotación  de</v>
          </cell>
        </row>
        <row r="1245">
          <cell r="B1245">
            <v>840402</v>
          </cell>
          <cell r="C1245">
            <v>8</v>
          </cell>
          <cell r="D1245">
            <v>4</v>
          </cell>
          <cell r="E1245" t="str">
            <v>04</v>
          </cell>
          <cell r="F1245" t="str">
            <v>02</v>
          </cell>
          <cell r="G1245" t="str">
            <v>Licencias Computacionales</v>
          </cell>
        </row>
        <row r="1246">
          <cell r="B1246">
            <v>840403</v>
          </cell>
          <cell r="C1246">
            <v>8</v>
          </cell>
          <cell r="D1246">
            <v>4</v>
          </cell>
          <cell r="E1246" t="str">
            <v>04</v>
          </cell>
          <cell r="F1246" t="str">
            <v>03</v>
          </cell>
          <cell r="G1246" t="str">
            <v>Sistemas de Información</v>
          </cell>
        </row>
        <row r="1247">
          <cell r="B1247">
            <v>840404</v>
          </cell>
          <cell r="C1247">
            <v>8</v>
          </cell>
          <cell r="D1247">
            <v>4</v>
          </cell>
          <cell r="E1247" t="str">
            <v>04</v>
          </cell>
          <cell r="F1247" t="str">
            <v>04</v>
          </cell>
          <cell r="G1247" t="str">
            <v>Páginas Web</v>
          </cell>
        </row>
        <row r="1248">
          <cell r="B1248">
            <v>8405</v>
          </cell>
          <cell r="C1248">
            <v>8</v>
          </cell>
          <cell r="D1248">
            <v>4</v>
          </cell>
          <cell r="E1248" t="str">
            <v>05</v>
          </cell>
          <cell r="F1248">
            <v>0</v>
          </cell>
          <cell r="G1248" t="str">
            <v>Bienes Biológicos</v>
          </cell>
        </row>
        <row r="1249">
          <cell r="B1249">
            <v>840512</v>
          </cell>
          <cell r="C1249">
            <v>8</v>
          </cell>
          <cell r="D1249">
            <v>4</v>
          </cell>
          <cell r="E1249" t="str">
            <v>05</v>
          </cell>
          <cell r="F1249">
            <v>12</v>
          </cell>
          <cell r="G1249" t="str">
            <v>Semovientes</v>
          </cell>
        </row>
        <row r="1250">
          <cell r="B1250">
            <v>840513</v>
          </cell>
          <cell r="C1250">
            <v>8</v>
          </cell>
          <cell r="D1250">
            <v>4</v>
          </cell>
          <cell r="E1250" t="str">
            <v>05</v>
          </cell>
          <cell r="F1250">
            <v>13</v>
          </cell>
          <cell r="G1250" t="str">
            <v>Bosques</v>
          </cell>
        </row>
        <row r="1251">
          <cell r="B1251">
            <v>840514</v>
          </cell>
          <cell r="C1251">
            <v>8</v>
          </cell>
          <cell r="D1251">
            <v>4</v>
          </cell>
          <cell r="E1251" t="str">
            <v>05</v>
          </cell>
          <cell r="F1251">
            <v>14</v>
          </cell>
          <cell r="G1251" t="str">
            <v>Acuáticos</v>
          </cell>
        </row>
        <row r="1252">
          <cell r="B1252">
            <v>840515</v>
          </cell>
          <cell r="C1252">
            <v>8</v>
          </cell>
          <cell r="D1252">
            <v>4</v>
          </cell>
          <cell r="E1252" t="str">
            <v>05</v>
          </cell>
          <cell r="F1252">
            <v>15</v>
          </cell>
          <cell r="G1252" t="str">
            <v>Plantas</v>
          </cell>
        </row>
        <row r="1253">
          <cell r="B1253">
            <v>840599</v>
          </cell>
          <cell r="C1253">
            <v>8</v>
          </cell>
          <cell r="D1253">
            <v>4</v>
          </cell>
          <cell r="E1253" t="str">
            <v>05</v>
          </cell>
          <cell r="F1253">
            <v>99</v>
          </cell>
          <cell r="G1253" t="str">
            <v>Otros Bienes Biológicos</v>
          </cell>
        </row>
        <row r="1254">
          <cell r="B1254">
            <v>8409</v>
          </cell>
          <cell r="C1254">
            <v>8</v>
          </cell>
          <cell r="D1254">
            <v>4</v>
          </cell>
          <cell r="E1254" t="str">
            <v>09</v>
          </cell>
          <cell r="F1254">
            <v>0</v>
          </cell>
          <cell r="G1254" t="str">
            <v>Créditos por Impuesto al Valor Agregado</v>
          </cell>
        </row>
        <row r="1255">
          <cell r="B1255">
            <v>840901</v>
          </cell>
          <cell r="C1255">
            <v>8</v>
          </cell>
          <cell r="D1255">
            <v>4</v>
          </cell>
          <cell r="E1255" t="str">
            <v>09</v>
          </cell>
          <cell r="F1255" t="str">
            <v>01</v>
          </cell>
          <cell r="G1255" t="str">
            <v>Crédito Fiscal por Compras</v>
          </cell>
        </row>
        <row r="1256">
          <cell r="B1256">
            <v>8499</v>
          </cell>
          <cell r="C1256">
            <v>8</v>
          </cell>
          <cell r="D1256">
            <v>4</v>
          </cell>
          <cell r="E1256">
            <v>99</v>
          </cell>
          <cell r="F1256">
            <v>0</v>
          </cell>
          <cell r="G1256" t="str">
            <v>Asignaciones a Distribuir</v>
          </cell>
        </row>
        <row r="1257">
          <cell r="B1257">
            <v>849901</v>
          </cell>
          <cell r="C1257">
            <v>8</v>
          </cell>
          <cell r="D1257">
            <v>4</v>
          </cell>
          <cell r="E1257">
            <v>99</v>
          </cell>
          <cell r="F1257" t="str">
            <v>01</v>
          </cell>
          <cell r="G1257" t="str">
            <v>Asignación a Distribuir para Bienes de Larga Duración</v>
          </cell>
        </row>
        <row r="1258">
          <cell r="B1258">
            <v>87</v>
          </cell>
          <cell r="C1258">
            <v>8</v>
          </cell>
          <cell r="D1258">
            <v>7</v>
          </cell>
          <cell r="E1258">
            <v>0</v>
          </cell>
          <cell r="F1258">
            <v>0</v>
          </cell>
          <cell r="G1258" t="str">
            <v>INVERSIONES FINANCIERAS</v>
          </cell>
        </row>
        <row r="1259">
          <cell r="B1259">
            <v>8701</v>
          </cell>
          <cell r="C1259">
            <v>8</v>
          </cell>
          <cell r="D1259">
            <v>7</v>
          </cell>
          <cell r="E1259" t="str">
            <v>01</v>
          </cell>
          <cell r="F1259">
            <v>0</v>
          </cell>
          <cell r="G1259" t="str">
            <v>Inversiones en Títulos – Valores</v>
          </cell>
        </row>
        <row r="1260">
          <cell r="B1260">
            <v>870101</v>
          </cell>
          <cell r="C1260">
            <v>8</v>
          </cell>
          <cell r="D1260">
            <v>7</v>
          </cell>
          <cell r="E1260" t="str">
            <v>01</v>
          </cell>
          <cell r="F1260" t="str">
            <v>01</v>
          </cell>
          <cell r="G1260" t="str">
            <v>Certificados del Tesoro Nacional</v>
          </cell>
        </row>
        <row r="1261">
          <cell r="B1261">
            <v>870102</v>
          </cell>
          <cell r="C1261">
            <v>8</v>
          </cell>
          <cell r="D1261">
            <v>7</v>
          </cell>
          <cell r="E1261" t="str">
            <v>01</v>
          </cell>
          <cell r="F1261" t="str">
            <v>02</v>
          </cell>
          <cell r="G1261" t="str">
            <v>Bonos del Estado</v>
          </cell>
        </row>
        <row r="1262">
          <cell r="B1262">
            <v>870103</v>
          </cell>
          <cell r="C1262">
            <v>8</v>
          </cell>
          <cell r="D1262">
            <v>7</v>
          </cell>
          <cell r="E1262" t="str">
            <v>01</v>
          </cell>
          <cell r="F1262" t="str">
            <v>03</v>
          </cell>
          <cell r="G1262" t="str">
            <v>Depósitos a Plazo</v>
          </cell>
        </row>
        <row r="1263">
          <cell r="B1263">
            <v>870104</v>
          </cell>
          <cell r="C1263">
            <v>8</v>
          </cell>
          <cell r="D1263">
            <v>7</v>
          </cell>
          <cell r="E1263" t="str">
            <v>01</v>
          </cell>
          <cell r="F1263" t="str">
            <v>04</v>
          </cell>
          <cell r="G1263" t="str">
            <v>Compra de Acciones</v>
          </cell>
        </row>
        <row r="1264">
          <cell r="B1264">
            <v>870105</v>
          </cell>
          <cell r="C1264">
            <v>8</v>
          </cell>
          <cell r="D1264">
            <v>7</v>
          </cell>
          <cell r="E1264" t="str">
            <v>01</v>
          </cell>
          <cell r="F1264" t="str">
            <v>05</v>
          </cell>
          <cell r="G1264" t="str">
            <v>Depósitos a Plazo en Moneda Extranjera</v>
          </cell>
        </row>
        <row r="1265">
          <cell r="B1265">
            <v>870106</v>
          </cell>
          <cell r="C1265">
            <v>8</v>
          </cell>
          <cell r="D1265">
            <v>7</v>
          </cell>
          <cell r="E1265" t="str">
            <v>01</v>
          </cell>
          <cell r="F1265" t="str">
            <v>06</v>
          </cell>
          <cell r="G1265" t="str">
            <v>Participaciones de Capital</v>
          </cell>
        </row>
        <row r="1266">
          <cell r="B1266">
            <v>870107</v>
          </cell>
          <cell r="C1266">
            <v>8</v>
          </cell>
          <cell r="D1266">
            <v>7</v>
          </cell>
          <cell r="E1266" t="str">
            <v>01</v>
          </cell>
          <cell r="F1266" t="str">
            <v>07</v>
          </cell>
          <cell r="G1266" t="str">
            <v>Participaciones Fiduciarias</v>
          </cell>
        </row>
        <row r="1267">
          <cell r="B1267">
            <v>870108</v>
          </cell>
          <cell r="C1267">
            <v>8</v>
          </cell>
          <cell r="D1267">
            <v>7</v>
          </cell>
          <cell r="E1267" t="str">
            <v>01</v>
          </cell>
          <cell r="F1267" t="str">
            <v>08</v>
          </cell>
          <cell r="G1267" t="str">
            <v>Inversiones IESS</v>
          </cell>
        </row>
        <row r="1268">
          <cell r="B1268">
            <v>870198</v>
          </cell>
          <cell r="C1268">
            <v>8</v>
          </cell>
          <cell r="D1268">
            <v>7</v>
          </cell>
          <cell r="E1268" t="str">
            <v>01</v>
          </cell>
          <cell r="F1268">
            <v>98</v>
          </cell>
          <cell r="G1268" t="str">
            <v>Otros Títulos</v>
          </cell>
        </row>
        <row r="1269">
          <cell r="B1269">
            <v>870199</v>
          </cell>
          <cell r="C1269">
            <v>8</v>
          </cell>
          <cell r="D1269">
            <v>7</v>
          </cell>
          <cell r="E1269" t="str">
            <v>01</v>
          </cell>
          <cell r="F1269">
            <v>99</v>
          </cell>
          <cell r="G1269" t="str">
            <v>Otros Valores</v>
          </cell>
        </row>
        <row r="1270">
          <cell r="B1270">
            <v>8702</v>
          </cell>
          <cell r="C1270">
            <v>8</v>
          </cell>
          <cell r="D1270">
            <v>7</v>
          </cell>
          <cell r="E1270" t="str">
            <v>02</v>
          </cell>
          <cell r="F1270">
            <v>0</v>
          </cell>
          <cell r="G1270" t="str">
            <v>Concesión de Préstamos</v>
          </cell>
        </row>
        <row r="1271">
          <cell r="B1271">
            <v>870201</v>
          </cell>
          <cell r="C1271">
            <v>8</v>
          </cell>
          <cell r="D1271">
            <v>7</v>
          </cell>
          <cell r="E1271" t="str">
            <v>02</v>
          </cell>
          <cell r="F1271" t="str">
            <v>01</v>
          </cell>
          <cell r="G1271" t="str">
            <v>Al Presupuesto General del Estado</v>
          </cell>
        </row>
        <row r="1272">
          <cell r="B1272">
            <v>870202</v>
          </cell>
          <cell r="C1272">
            <v>8</v>
          </cell>
          <cell r="D1272">
            <v>7</v>
          </cell>
          <cell r="E1272" t="str">
            <v>02</v>
          </cell>
          <cell r="F1272" t="str">
            <v>02</v>
          </cell>
          <cell r="G1272" t="str">
            <v>A Entidades Descentralizadas y Autónomas</v>
          </cell>
        </row>
        <row r="1273">
          <cell r="B1273">
            <v>870203</v>
          </cell>
          <cell r="C1273">
            <v>8</v>
          </cell>
          <cell r="D1273">
            <v>7</v>
          </cell>
          <cell r="E1273" t="str">
            <v>02</v>
          </cell>
          <cell r="F1273" t="str">
            <v>03</v>
          </cell>
          <cell r="G1273" t="str">
            <v>A Empresas Públicas</v>
          </cell>
        </row>
        <row r="1274">
          <cell r="B1274">
            <v>870204</v>
          </cell>
          <cell r="C1274">
            <v>8</v>
          </cell>
          <cell r="D1274">
            <v>7</v>
          </cell>
          <cell r="E1274" t="str">
            <v>02</v>
          </cell>
          <cell r="F1274" t="str">
            <v>04</v>
          </cell>
          <cell r="G1274" t="str">
            <v>A Entidades del Gobierno Autónomo Descentralizado</v>
          </cell>
        </row>
        <row r="1275">
          <cell r="B1275">
            <v>870205</v>
          </cell>
          <cell r="C1275">
            <v>8</v>
          </cell>
          <cell r="D1275">
            <v>7</v>
          </cell>
          <cell r="E1275" t="str">
            <v>02</v>
          </cell>
          <cell r="F1275" t="str">
            <v>05</v>
          </cell>
          <cell r="G1275" t="str">
            <v>A la Seguridad Social</v>
          </cell>
        </row>
        <row r="1276">
          <cell r="B1276">
            <v>870206</v>
          </cell>
          <cell r="C1276">
            <v>8</v>
          </cell>
          <cell r="D1276">
            <v>7</v>
          </cell>
          <cell r="E1276" t="str">
            <v>02</v>
          </cell>
          <cell r="F1276" t="str">
            <v>06</v>
          </cell>
          <cell r="G1276" t="str">
            <v>A Entidades Financieras Públicas</v>
          </cell>
        </row>
        <row r="1277">
          <cell r="B1277">
            <v>870207</v>
          </cell>
          <cell r="C1277">
            <v>8</v>
          </cell>
          <cell r="D1277">
            <v>7</v>
          </cell>
          <cell r="E1277" t="str">
            <v>02</v>
          </cell>
          <cell r="F1277" t="str">
            <v>07</v>
          </cell>
          <cell r="G1277" t="str">
            <v>Al Sector Privado</v>
          </cell>
        </row>
        <row r="1278">
          <cell r="B1278">
            <v>870211</v>
          </cell>
          <cell r="C1278">
            <v>8</v>
          </cell>
          <cell r="D1278">
            <v>7</v>
          </cell>
          <cell r="E1278" t="str">
            <v>02</v>
          </cell>
          <cell r="F1278">
            <v>11</v>
          </cell>
          <cell r="G1278" t="str">
            <v>Anticipos a Servidores Públicos</v>
          </cell>
        </row>
        <row r="1279">
          <cell r="B1279">
            <v>870213</v>
          </cell>
          <cell r="C1279">
            <v>8</v>
          </cell>
          <cell r="D1279">
            <v>7</v>
          </cell>
          <cell r="E1279" t="str">
            <v>02</v>
          </cell>
          <cell r="F1279">
            <v>13</v>
          </cell>
          <cell r="G1279" t="str">
            <v>Anticipos a Contratistas</v>
          </cell>
        </row>
        <row r="1280">
          <cell r="B1280">
            <v>870215</v>
          </cell>
          <cell r="C1280">
            <v>8</v>
          </cell>
          <cell r="D1280">
            <v>7</v>
          </cell>
          <cell r="E1280" t="str">
            <v>02</v>
          </cell>
          <cell r="F1280">
            <v>15</v>
          </cell>
          <cell r="G1280" t="str">
            <v>A Organismos Externos Partícipes del Fondo Ecuador - Venezuela para el Desarrollo</v>
          </cell>
        </row>
        <row r="1281">
          <cell r="B1281">
            <v>8703</v>
          </cell>
          <cell r="C1281">
            <v>8</v>
          </cell>
          <cell r="D1281">
            <v>7</v>
          </cell>
          <cell r="E1281" t="str">
            <v>03</v>
          </cell>
          <cell r="F1281">
            <v>0</v>
          </cell>
          <cell r="G1281" t="str">
            <v>Inversiones en Títulos - Valores</v>
          </cell>
        </row>
        <row r="1282">
          <cell r="B1282">
            <v>870301</v>
          </cell>
          <cell r="C1282">
            <v>8</v>
          </cell>
          <cell r="D1282">
            <v>7</v>
          </cell>
          <cell r="E1282" t="str">
            <v>03</v>
          </cell>
          <cell r="F1282" t="str">
            <v>01</v>
          </cell>
          <cell r="G1282" t="str">
            <v>Certificados del Tesoro Nacional</v>
          </cell>
        </row>
        <row r="1283">
          <cell r="B1283">
            <v>870302</v>
          </cell>
          <cell r="C1283">
            <v>8</v>
          </cell>
          <cell r="D1283">
            <v>7</v>
          </cell>
          <cell r="E1283" t="str">
            <v>03</v>
          </cell>
          <cell r="F1283" t="str">
            <v>02</v>
          </cell>
          <cell r="G1283" t="str">
            <v>Bonos del Estado</v>
          </cell>
        </row>
        <row r="1284">
          <cell r="B1284">
            <v>870304</v>
          </cell>
          <cell r="C1284">
            <v>8</v>
          </cell>
          <cell r="D1284">
            <v>7</v>
          </cell>
          <cell r="E1284" t="str">
            <v>03</v>
          </cell>
          <cell r="F1284" t="str">
            <v>04</v>
          </cell>
          <cell r="G1284" t="str">
            <v>Compra de Acciones</v>
          </cell>
        </row>
        <row r="1285">
          <cell r="B1285">
            <v>870306</v>
          </cell>
          <cell r="C1285">
            <v>8</v>
          </cell>
          <cell r="D1285">
            <v>7</v>
          </cell>
          <cell r="E1285" t="str">
            <v>03</v>
          </cell>
          <cell r="F1285" t="str">
            <v>06</v>
          </cell>
          <cell r="G1285" t="str">
            <v>Participaciones de Capital</v>
          </cell>
        </row>
        <row r="1286">
          <cell r="B1286">
            <v>870307</v>
          </cell>
          <cell r="C1286">
            <v>8</v>
          </cell>
          <cell r="D1286">
            <v>7</v>
          </cell>
          <cell r="E1286" t="str">
            <v>03</v>
          </cell>
          <cell r="F1286" t="str">
            <v>07</v>
          </cell>
          <cell r="G1286" t="str">
            <v>Participaciones Fiduciarias</v>
          </cell>
        </row>
        <row r="1287">
          <cell r="B1287">
            <v>870309</v>
          </cell>
          <cell r="C1287">
            <v>8</v>
          </cell>
          <cell r="D1287">
            <v>7</v>
          </cell>
          <cell r="E1287" t="str">
            <v>03</v>
          </cell>
          <cell r="F1287" t="str">
            <v>09</v>
          </cell>
          <cell r="G1287" t="str">
            <v>Aportes para Futuras Capitalizaciones</v>
          </cell>
        </row>
        <row r="1288">
          <cell r="B1288">
            <v>870398</v>
          </cell>
          <cell r="C1288">
            <v>8</v>
          </cell>
          <cell r="D1288">
            <v>7</v>
          </cell>
          <cell r="E1288" t="str">
            <v>03</v>
          </cell>
          <cell r="F1288">
            <v>98</v>
          </cell>
          <cell r="G1288" t="str">
            <v>Otros Títulos</v>
          </cell>
        </row>
        <row r="1289">
          <cell r="B1289">
            <v>870399</v>
          </cell>
          <cell r="C1289">
            <v>8</v>
          </cell>
          <cell r="D1289">
            <v>7</v>
          </cell>
          <cell r="E1289" t="str">
            <v>03</v>
          </cell>
          <cell r="F1289">
            <v>99</v>
          </cell>
          <cell r="G1289" t="str">
            <v>Otros Valores</v>
          </cell>
        </row>
        <row r="1290">
          <cell r="B1290">
            <v>8799</v>
          </cell>
          <cell r="C1290">
            <v>8</v>
          </cell>
          <cell r="D1290">
            <v>7</v>
          </cell>
          <cell r="E1290">
            <v>99</v>
          </cell>
          <cell r="F1290">
            <v>0</v>
          </cell>
          <cell r="G1290" t="str">
            <v>Asignaciones a Distribuir</v>
          </cell>
        </row>
        <row r="1291">
          <cell r="B1291">
            <v>879901</v>
          </cell>
          <cell r="C1291">
            <v>8</v>
          </cell>
          <cell r="D1291">
            <v>7</v>
          </cell>
          <cell r="E1291">
            <v>99</v>
          </cell>
          <cell r="F1291" t="str">
            <v>01</v>
          </cell>
          <cell r="G1291" t="str">
            <v>Asignación a Distribuir para Inversiones Financieras</v>
          </cell>
        </row>
        <row r="1292">
          <cell r="B1292">
            <v>88</v>
          </cell>
          <cell r="C1292">
            <v>8</v>
          </cell>
          <cell r="D1292">
            <v>8</v>
          </cell>
          <cell r="E1292">
            <v>0</v>
          </cell>
          <cell r="F1292">
            <v>0</v>
          </cell>
          <cell r="G1292" t="str">
            <v>TRANSFERENCIAS Y DONACIONES DE CAPITAL</v>
          </cell>
        </row>
        <row r="1293">
          <cell r="B1293">
            <v>8801</v>
          </cell>
          <cell r="C1293">
            <v>8</v>
          </cell>
          <cell r="D1293">
            <v>8</v>
          </cell>
          <cell r="E1293" t="str">
            <v>01</v>
          </cell>
          <cell r="F1293">
            <v>0</v>
          </cell>
          <cell r="G1293" t="str">
            <v>Transferencias de Capital al Sector Público</v>
          </cell>
        </row>
        <row r="1294">
          <cell r="B1294">
            <v>880101</v>
          </cell>
          <cell r="C1294">
            <v>8</v>
          </cell>
          <cell r="D1294">
            <v>8</v>
          </cell>
          <cell r="E1294" t="str">
            <v>01</v>
          </cell>
          <cell r="F1294" t="str">
            <v>01</v>
          </cell>
          <cell r="G1294" t="str">
            <v>A Entidades del Presupuesto General del Estado</v>
          </cell>
        </row>
        <row r="1295">
          <cell r="B1295">
            <v>880102</v>
          </cell>
          <cell r="C1295">
            <v>8</v>
          </cell>
          <cell r="D1295">
            <v>8</v>
          </cell>
          <cell r="E1295" t="str">
            <v>01</v>
          </cell>
          <cell r="F1295" t="str">
            <v>02</v>
          </cell>
          <cell r="G1295" t="str">
            <v>A Entidades Descentralizadas y Autónomas</v>
          </cell>
        </row>
        <row r="1296">
          <cell r="B1296">
            <v>880103</v>
          </cell>
          <cell r="C1296">
            <v>8</v>
          </cell>
          <cell r="D1296">
            <v>8</v>
          </cell>
          <cell r="E1296" t="str">
            <v>01</v>
          </cell>
          <cell r="F1296" t="str">
            <v>03</v>
          </cell>
          <cell r="G1296" t="str">
            <v>A Empresas Públicas</v>
          </cell>
        </row>
        <row r="1297">
          <cell r="B1297">
            <v>880104</v>
          </cell>
          <cell r="C1297">
            <v>8</v>
          </cell>
          <cell r="D1297">
            <v>8</v>
          </cell>
          <cell r="E1297" t="str">
            <v>01</v>
          </cell>
          <cell r="F1297" t="str">
            <v>04</v>
          </cell>
          <cell r="G1297" t="str">
            <v>A Gobiernos Autónomos Descentralizados</v>
          </cell>
        </row>
        <row r="1298">
          <cell r="B1298">
            <v>880105</v>
          </cell>
          <cell r="C1298">
            <v>8</v>
          </cell>
          <cell r="D1298">
            <v>8</v>
          </cell>
          <cell r="E1298" t="str">
            <v>01</v>
          </cell>
          <cell r="F1298" t="str">
            <v>05</v>
          </cell>
          <cell r="G1298" t="str">
            <v>A la Seguridad Social</v>
          </cell>
        </row>
        <row r="1299">
          <cell r="B1299">
            <v>880106</v>
          </cell>
          <cell r="C1299">
            <v>8</v>
          </cell>
          <cell r="D1299">
            <v>8</v>
          </cell>
          <cell r="E1299" t="str">
            <v>01</v>
          </cell>
          <cell r="F1299" t="str">
            <v>06</v>
          </cell>
          <cell r="G1299" t="str">
            <v>A Entidades Financieras Públicas</v>
          </cell>
        </row>
        <row r="1300">
          <cell r="B1300">
            <v>880108</v>
          </cell>
          <cell r="C1300">
            <v>8</v>
          </cell>
          <cell r="D1300">
            <v>8</v>
          </cell>
          <cell r="E1300" t="str">
            <v>01</v>
          </cell>
          <cell r="F1300" t="str">
            <v>08</v>
          </cell>
          <cell r="G1300" t="str">
            <v>A Fondos y Cuentas Especiales</v>
          </cell>
        </row>
        <row r="1301">
          <cell r="B1301">
            <v>880110</v>
          </cell>
          <cell r="C1301">
            <v>8</v>
          </cell>
          <cell r="D1301">
            <v>8</v>
          </cell>
          <cell r="E1301" t="str">
            <v>01</v>
          </cell>
          <cell r="F1301">
            <v>10</v>
          </cell>
          <cell r="G1301" t="str">
            <v>Al Fondo de Contingencias</v>
          </cell>
        </row>
        <row r="1302">
          <cell r="B1302">
            <v>880111</v>
          </cell>
          <cell r="C1302">
            <v>8</v>
          </cell>
          <cell r="D1302">
            <v>8</v>
          </cell>
          <cell r="E1302" t="str">
            <v>01</v>
          </cell>
          <cell r="F1302">
            <v>11</v>
          </cell>
          <cell r="G1302" t="str">
            <v>A Gobiernos Autónomos Descentralizados</v>
          </cell>
        </row>
        <row r="1303">
          <cell r="B1303">
            <v>880112</v>
          </cell>
          <cell r="C1303">
            <v>8</v>
          </cell>
          <cell r="D1303">
            <v>8</v>
          </cell>
          <cell r="E1303" t="str">
            <v>01</v>
          </cell>
          <cell r="F1303">
            <v>12</v>
          </cell>
          <cell r="G1303" t="str">
            <v>A Entidades de Educación Superior con Financiamiento Público</v>
          </cell>
        </row>
        <row r="1304">
          <cell r="B1304">
            <v>880113</v>
          </cell>
          <cell r="C1304">
            <v>8</v>
          </cell>
          <cell r="D1304">
            <v>8</v>
          </cell>
          <cell r="E1304" t="str">
            <v>01</v>
          </cell>
          <cell r="F1304">
            <v>13</v>
          </cell>
          <cell r="G1304" t="str">
            <v>A Empresas Públicas con Financiamiento Público</v>
          </cell>
        </row>
        <row r="1305">
          <cell r="B1305">
            <v>8802</v>
          </cell>
          <cell r="C1305">
            <v>8</v>
          </cell>
          <cell r="D1305">
            <v>8</v>
          </cell>
          <cell r="E1305" t="str">
            <v>02</v>
          </cell>
          <cell r="F1305">
            <v>0</v>
          </cell>
          <cell r="G1305" t="str">
            <v>Donaciones de Capital al Sector Privado Interno</v>
          </cell>
        </row>
        <row r="1306">
          <cell r="B1306">
            <v>880203</v>
          </cell>
          <cell r="C1306">
            <v>8</v>
          </cell>
          <cell r="D1306">
            <v>8</v>
          </cell>
          <cell r="E1306" t="str">
            <v>02</v>
          </cell>
          <cell r="F1306" t="str">
            <v>03</v>
          </cell>
          <cell r="G1306" t="str">
            <v>Al Sector Privado Financiero</v>
          </cell>
        </row>
        <row r="1307">
          <cell r="B1307">
            <v>880204</v>
          </cell>
          <cell r="C1307">
            <v>8</v>
          </cell>
          <cell r="D1307">
            <v>8</v>
          </cell>
          <cell r="E1307" t="str">
            <v>02</v>
          </cell>
          <cell r="F1307" t="str">
            <v>04</v>
          </cell>
          <cell r="G1307" t="str">
            <v>Al Sector Privado no Financiero</v>
          </cell>
        </row>
        <row r="1308">
          <cell r="B1308">
            <v>880205</v>
          </cell>
          <cell r="C1308">
            <v>8</v>
          </cell>
          <cell r="D1308">
            <v>8</v>
          </cell>
          <cell r="E1308" t="str">
            <v>02</v>
          </cell>
          <cell r="F1308" t="str">
            <v>05</v>
          </cell>
          <cell r="G1308" t="str">
            <v>Transferencias   a   Empresas   Petroleras   Privadas   por   aplicación   de   la   Disposición Transitoria Primera de la Ley Reformatoria a la Ley de Hidrocarburos y a la Ley de Régimen
Tributario Interno</v>
          </cell>
        </row>
        <row r="1309">
          <cell r="B1309">
            <v>8804</v>
          </cell>
          <cell r="C1309">
            <v>8</v>
          </cell>
          <cell r="D1309">
            <v>8</v>
          </cell>
          <cell r="E1309" t="str">
            <v>04</v>
          </cell>
          <cell r="F1309">
            <v>0</v>
          </cell>
          <cell r="G1309" t="str">
            <v>Aportes y Participaciones al Sector Público</v>
          </cell>
        </row>
        <row r="1310">
          <cell r="B1310">
            <v>880401</v>
          </cell>
          <cell r="C1310">
            <v>8</v>
          </cell>
          <cell r="D1310">
            <v>8</v>
          </cell>
          <cell r="E1310" t="str">
            <v>04</v>
          </cell>
          <cell r="F1310" t="str">
            <v>01</v>
          </cell>
          <cell r="G1310" t="str">
            <v>Por Exportación  de Hidrocarburos y Derivados</v>
          </cell>
        </row>
        <row r="1311">
          <cell r="B1311">
            <v>880402</v>
          </cell>
          <cell r="C1311">
            <v>8</v>
          </cell>
          <cell r="D1311">
            <v>8</v>
          </cell>
          <cell r="E1311" t="str">
            <v>04</v>
          </cell>
          <cell r="F1311" t="str">
            <v>02</v>
          </cell>
          <cell r="G1311" t="str">
            <v>Por Aplicación del Fondo de Inversión Petrolera</v>
          </cell>
        </row>
        <row r="1312">
          <cell r="B1312">
            <v>880408</v>
          </cell>
          <cell r="C1312">
            <v>8</v>
          </cell>
          <cell r="D1312">
            <v>8</v>
          </cell>
          <cell r="E1312" t="str">
            <v>04</v>
          </cell>
          <cell r="F1312" t="str">
            <v>08</v>
          </cell>
          <cell r="G1312" t="str">
            <v>Por Aplicación de Cuentas y Fondos Especiales</v>
          </cell>
        </row>
        <row r="1313">
          <cell r="B1313">
            <v>880499</v>
          </cell>
          <cell r="C1313">
            <v>8</v>
          </cell>
          <cell r="D1313">
            <v>8</v>
          </cell>
          <cell r="E1313" t="str">
            <v>04</v>
          </cell>
          <cell r="F1313">
            <v>99</v>
          </cell>
          <cell r="G1313" t="str">
            <v>Por Otras Participaciones y Aportes</v>
          </cell>
        </row>
        <row r="1314">
          <cell r="B1314">
            <v>8806</v>
          </cell>
          <cell r="C1314">
            <v>8</v>
          </cell>
          <cell r="D1314">
            <v>8</v>
          </cell>
          <cell r="E1314" t="str">
            <v>06</v>
          </cell>
          <cell r="F1314">
            <v>0</v>
          </cell>
          <cell r="G1314" t="str">
            <v>Aportes    y    Participaciones    para    Capital    e    Inversión    a    Gobiernos    Autónomos Descentralizados y Regímenes Especiales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9"/>
  <sheetViews>
    <sheetView zoomScale="90" zoomScaleNormal="90" workbookViewId="0">
      <selection activeCell="C4" sqref="C4"/>
    </sheetView>
  </sheetViews>
  <sheetFormatPr baseColWidth="10" defaultColWidth="10.85546875" defaultRowHeight="15.75"/>
  <cols>
    <col min="1" max="1" width="19.28515625" style="17" customWidth="1"/>
    <col min="2" max="2" width="19.140625" style="17" customWidth="1"/>
    <col min="3" max="3" width="91.28515625" style="17" customWidth="1"/>
    <col min="4" max="4" width="14.42578125" style="17" customWidth="1"/>
    <col min="5" max="6" width="0" style="17" hidden="1" customWidth="1"/>
    <col min="7" max="7" width="11.5703125" style="17" hidden="1" customWidth="1"/>
    <col min="8" max="30" width="0" style="17" hidden="1" customWidth="1"/>
    <col min="31" max="16384" width="10.85546875" style="17"/>
  </cols>
  <sheetData>
    <row r="1" spans="1:7">
      <c r="A1" s="91" t="s">
        <v>942</v>
      </c>
      <c r="B1" s="91" t="s">
        <v>943</v>
      </c>
      <c r="C1" s="91" t="s">
        <v>909</v>
      </c>
      <c r="D1" s="15">
        <f>SUBTOTAL(9, D2:D59)</f>
        <v>1026077</v>
      </c>
    </row>
    <row r="2" spans="1:7">
      <c r="A2" s="101" t="s">
        <v>867</v>
      </c>
      <c r="B2" s="91"/>
      <c r="C2" s="101" t="s">
        <v>867</v>
      </c>
      <c r="D2" s="91">
        <f>691066+776</f>
        <v>691842</v>
      </c>
    </row>
    <row r="3" spans="1:7">
      <c r="A3" s="102" t="s">
        <v>977</v>
      </c>
      <c r="B3" s="91"/>
      <c r="C3" s="103" t="s">
        <v>1045</v>
      </c>
      <c r="D3" s="15">
        <v>4294</v>
      </c>
    </row>
    <row r="4" spans="1:7">
      <c r="A4" s="102" t="s">
        <v>977</v>
      </c>
      <c r="B4" s="91"/>
      <c r="C4" s="103" t="s">
        <v>1020</v>
      </c>
      <c r="D4" s="15">
        <v>29585</v>
      </c>
    </row>
    <row r="5" spans="1:7">
      <c r="A5" s="102" t="s">
        <v>977</v>
      </c>
      <c r="B5" s="91"/>
      <c r="C5" s="103" t="s">
        <v>944</v>
      </c>
      <c r="D5" s="15">
        <v>2721</v>
      </c>
    </row>
    <row r="6" spans="1:7">
      <c r="A6" s="102" t="s">
        <v>977</v>
      </c>
      <c r="B6" s="91"/>
      <c r="C6" s="103" t="s">
        <v>1046</v>
      </c>
      <c r="D6" s="98">
        <v>60</v>
      </c>
    </row>
    <row r="7" spans="1:7">
      <c r="A7" s="102" t="s">
        <v>977</v>
      </c>
      <c r="B7" s="91"/>
      <c r="C7" s="103" t="s">
        <v>1080</v>
      </c>
      <c r="D7" s="98">
        <v>630</v>
      </c>
    </row>
    <row r="8" spans="1:7">
      <c r="A8" s="102" t="s">
        <v>1041</v>
      </c>
      <c r="B8" s="91"/>
      <c r="C8" s="104" t="s">
        <v>1081</v>
      </c>
      <c r="D8" s="99">
        <v>504</v>
      </c>
    </row>
    <row r="9" spans="1:7">
      <c r="A9" s="102" t="s">
        <v>977</v>
      </c>
      <c r="B9" s="91"/>
      <c r="C9" s="104" t="s">
        <v>1106</v>
      </c>
      <c r="D9" s="99">
        <v>568</v>
      </c>
    </row>
    <row r="10" spans="1:7">
      <c r="A10" s="102" t="s">
        <v>863</v>
      </c>
      <c r="B10" s="95" t="s">
        <v>999</v>
      </c>
      <c r="C10" s="104" t="s">
        <v>1042</v>
      </c>
      <c r="D10" s="99">
        <v>1500</v>
      </c>
      <c r="G10" s="17">
        <v>5000</v>
      </c>
    </row>
    <row r="11" spans="1:7">
      <c r="A11" s="102" t="s">
        <v>864</v>
      </c>
      <c r="B11" s="91"/>
      <c r="C11" s="104" t="s">
        <v>1082</v>
      </c>
      <c r="D11" s="99">
        <v>1000</v>
      </c>
      <c r="G11" s="17">
        <v>4252</v>
      </c>
    </row>
    <row r="12" spans="1:7">
      <c r="A12" s="102" t="s">
        <v>862</v>
      </c>
      <c r="B12" s="95" t="s">
        <v>999</v>
      </c>
      <c r="C12" s="104" t="s">
        <v>1047</v>
      </c>
      <c r="D12" s="99">
        <v>977</v>
      </c>
    </row>
    <row r="13" spans="1:7">
      <c r="A13" s="102" t="s">
        <v>866</v>
      </c>
      <c r="B13" s="91"/>
      <c r="C13" s="104" t="s">
        <v>1086</v>
      </c>
      <c r="D13" s="99">
        <v>89172</v>
      </c>
      <c r="F13" s="17">
        <v>142076</v>
      </c>
    </row>
    <row r="14" spans="1:7">
      <c r="A14" s="102" t="s">
        <v>862</v>
      </c>
      <c r="B14" s="95" t="s">
        <v>999</v>
      </c>
      <c r="C14" s="104" t="s">
        <v>1083</v>
      </c>
      <c r="D14" s="99">
        <v>18894</v>
      </c>
    </row>
    <row r="15" spans="1:7">
      <c r="A15" s="102" t="s">
        <v>863</v>
      </c>
      <c r="B15" s="95" t="s">
        <v>999</v>
      </c>
      <c r="C15" s="104" t="s">
        <v>1084</v>
      </c>
      <c r="D15" s="99">
        <v>3000</v>
      </c>
    </row>
    <row r="16" spans="1:7">
      <c r="A16" s="102" t="s">
        <v>864</v>
      </c>
      <c r="B16" s="91"/>
      <c r="C16" s="104" t="s">
        <v>1085</v>
      </c>
      <c r="D16" s="99">
        <v>3252</v>
      </c>
      <c r="G16" s="17">
        <v>2000</v>
      </c>
    </row>
    <row r="17" spans="1:7">
      <c r="A17" s="102" t="s">
        <v>1041</v>
      </c>
      <c r="B17" s="91"/>
      <c r="C17" s="103" t="s">
        <v>1021</v>
      </c>
      <c r="D17" s="98">
        <v>700</v>
      </c>
    </row>
    <row r="18" spans="1:7">
      <c r="A18" s="102" t="s">
        <v>977</v>
      </c>
      <c r="B18" s="91"/>
      <c r="C18" s="103" t="s">
        <v>1043</v>
      </c>
      <c r="D18" s="98">
        <v>50</v>
      </c>
    </row>
    <row r="19" spans="1:7">
      <c r="A19" s="102" t="s">
        <v>977</v>
      </c>
      <c r="B19" s="91"/>
      <c r="C19" s="103" t="s">
        <v>1022</v>
      </c>
      <c r="D19" s="15">
        <v>5157</v>
      </c>
    </row>
    <row r="20" spans="1:7">
      <c r="A20" s="102" t="s">
        <v>977</v>
      </c>
      <c r="B20" s="91"/>
      <c r="C20" s="103" t="s">
        <v>1105</v>
      </c>
      <c r="D20" s="98">
        <v>3369</v>
      </c>
    </row>
    <row r="21" spans="1:7">
      <c r="A21" s="102" t="s">
        <v>977</v>
      </c>
      <c r="B21" s="91"/>
      <c r="C21" s="103" t="s">
        <v>1048</v>
      </c>
      <c r="D21" s="98">
        <v>389</v>
      </c>
      <c r="G21" s="100"/>
    </row>
    <row r="22" spans="1:7">
      <c r="A22" s="102" t="s">
        <v>866</v>
      </c>
      <c r="B22" s="91"/>
      <c r="C22" s="103" t="s">
        <v>1049</v>
      </c>
      <c r="D22" s="98">
        <v>150</v>
      </c>
      <c r="G22" s="108">
        <v>9076</v>
      </c>
    </row>
    <row r="23" spans="1:7">
      <c r="A23" s="102" t="s">
        <v>977</v>
      </c>
      <c r="B23" s="91"/>
      <c r="C23" s="103" t="s">
        <v>1087</v>
      </c>
      <c r="D23" s="98">
        <v>6768</v>
      </c>
    </row>
    <row r="24" spans="1:7">
      <c r="A24" s="102" t="s">
        <v>1041</v>
      </c>
      <c r="B24" s="91"/>
      <c r="C24" s="103" t="s">
        <v>1088</v>
      </c>
      <c r="D24" s="98">
        <v>600</v>
      </c>
    </row>
    <row r="25" spans="1:7">
      <c r="A25" s="102" t="s">
        <v>866</v>
      </c>
      <c r="B25" s="91"/>
      <c r="C25" s="103" t="s">
        <v>1089</v>
      </c>
      <c r="D25" s="98">
        <v>13100</v>
      </c>
      <c r="F25" s="107">
        <f>SUBTOTAL(9,F13:F24)</f>
        <v>142076</v>
      </c>
      <c r="G25" s="17">
        <v>8000</v>
      </c>
    </row>
    <row r="26" spans="1:7">
      <c r="A26" s="102" t="s">
        <v>862</v>
      </c>
      <c r="B26" s="95" t="s">
        <v>999</v>
      </c>
      <c r="C26" s="103" t="s">
        <v>1090</v>
      </c>
      <c r="D26" s="98">
        <v>3000</v>
      </c>
      <c r="G26" s="106">
        <f>44717.8</f>
        <v>44717.8</v>
      </c>
    </row>
    <row r="27" spans="1:7" ht="30">
      <c r="A27" s="102" t="s">
        <v>1044</v>
      </c>
      <c r="B27" s="91"/>
      <c r="C27" s="103" t="s">
        <v>1091</v>
      </c>
      <c r="D27" s="98">
        <v>2900</v>
      </c>
    </row>
    <row r="28" spans="1:7">
      <c r="A28" s="102" t="s">
        <v>977</v>
      </c>
      <c r="B28" s="91"/>
      <c r="C28" s="103" t="s">
        <v>1092</v>
      </c>
      <c r="D28" s="15">
        <v>8751</v>
      </c>
    </row>
    <row r="29" spans="1:7">
      <c r="A29" s="102" t="s">
        <v>977</v>
      </c>
      <c r="B29" s="91"/>
      <c r="C29" s="103" t="s">
        <v>1093</v>
      </c>
      <c r="D29" s="98">
        <v>900</v>
      </c>
    </row>
    <row r="30" spans="1:7">
      <c r="A30" s="102" t="s">
        <v>1041</v>
      </c>
      <c r="B30" s="91"/>
      <c r="C30" s="103" t="s">
        <v>1094</v>
      </c>
      <c r="D30" s="98">
        <v>700</v>
      </c>
    </row>
    <row r="31" spans="1:7">
      <c r="A31" s="102" t="s">
        <v>866</v>
      </c>
      <c r="B31" s="91"/>
      <c r="C31" s="103" t="s">
        <v>1095</v>
      </c>
      <c r="D31" s="98">
        <v>100</v>
      </c>
      <c r="G31" s="17">
        <v>32000</v>
      </c>
    </row>
    <row r="32" spans="1:7">
      <c r="A32" s="102" t="s">
        <v>977</v>
      </c>
      <c r="B32" s="91"/>
      <c r="C32" s="103" t="s">
        <v>1017</v>
      </c>
      <c r="D32" s="98">
        <v>2500</v>
      </c>
    </row>
    <row r="33" spans="1:10">
      <c r="A33" s="102" t="s">
        <v>977</v>
      </c>
      <c r="B33" s="91"/>
      <c r="C33" s="104" t="s">
        <v>1050</v>
      </c>
      <c r="D33" s="99">
        <v>2164</v>
      </c>
    </row>
    <row r="34" spans="1:10">
      <c r="A34" s="102" t="s">
        <v>866</v>
      </c>
      <c r="B34" s="91"/>
      <c r="C34" s="104" t="s">
        <v>1050</v>
      </c>
      <c r="D34" s="99">
        <v>2160</v>
      </c>
      <c r="G34" s="17">
        <v>41000</v>
      </c>
    </row>
    <row r="35" spans="1:10">
      <c r="A35" s="102" t="s">
        <v>862</v>
      </c>
      <c r="B35" s="95" t="s">
        <v>999</v>
      </c>
      <c r="C35" s="104" t="s">
        <v>1050</v>
      </c>
      <c r="D35" s="99">
        <v>1915</v>
      </c>
      <c r="G35" s="111">
        <f>+G26/3</f>
        <v>14905.933333333334</v>
      </c>
    </row>
    <row r="36" spans="1:10" ht="30">
      <c r="A36" s="102" t="s">
        <v>1044</v>
      </c>
      <c r="B36" s="95" t="s">
        <v>999</v>
      </c>
      <c r="C36" s="104" t="s">
        <v>1050</v>
      </c>
      <c r="D36" s="99">
        <v>72</v>
      </c>
      <c r="E36" s="17">
        <v>6402</v>
      </c>
      <c r="F36" s="111">
        <v>1200</v>
      </c>
      <c r="G36" s="111">
        <v>1000</v>
      </c>
      <c r="H36" s="111">
        <v>1500</v>
      </c>
      <c r="I36" s="111">
        <v>1200</v>
      </c>
      <c r="J36" s="111">
        <v>1502</v>
      </c>
    </row>
    <row r="37" spans="1:10">
      <c r="A37" s="102" t="s">
        <v>977</v>
      </c>
      <c r="B37" s="91"/>
      <c r="C37" s="103" t="s">
        <v>1018</v>
      </c>
      <c r="D37" s="15">
        <v>15286</v>
      </c>
    </row>
    <row r="38" spans="1:10">
      <c r="A38" s="102" t="s">
        <v>977</v>
      </c>
      <c r="B38" s="91"/>
      <c r="C38" s="118" t="s">
        <v>1096</v>
      </c>
      <c r="D38" s="15">
        <v>13680</v>
      </c>
    </row>
    <row r="39" spans="1:10">
      <c r="A39" s="102" t="s">
        <v>977</v>
      </c>
      <c r="B39" s="115"/>
      <c r="C39" s="103" t="s">
        <v>1098</v>
      </c>
      <c r="D39" s="117">
        <v>1100</v>
      </c>
    </row>
    <row r="40" spans="1:10">
      <c r="A40" s="102" t="s">
        <v>862</v>
      </c>
      <c r="B40" s="116" t="s">
        <v>999</v>
      </c>
      <c r="C40" s="103" t="s">
        <v>1097</v>
      </c>
      <c r="D40" s="117">
        <v>1270</v>
      </c>
      <c r="G40" s="111">
        <v>14905.933333333334</v>
      </c>
    </row>
    <row r="41" spans="1:10" ht="30">
      <c r="A41" s="102" t="s">
        <v>1044</v>
      </c>
      <c r="B41" s="116" t="s">
        <v>999</v>
      </c>
      <c r="C41" s="103" t="s">
        <v>1099</v>
      </c>
      <c r="D41" s="117">
        <v>105</v>
      </c>
    </row>
    <row r="42" spans="1:10">
      <c r="A42" s="102" t="s">
        <v>866</v>
      </c>
      <c r="B42" s="91"/>
      <c r="C42" s="119" t="s">
        <v>1100</v>
      </c>
      <c r="D42" s="98">
        <v>483</v>
      </c>
      <c r="G42" s="17">
        <v>3000</v>
      </c>
    </row>
    <row r="43" spans="1:10">
      <c r="A43" s="102" t="s">
        <v>862</v>
      </c>
      <c r="B43" s="95" t="s">
        <v>999</v>
      </c>
      <c r="C43" s="103" t="s">
        <v>1101</v>
      </c>
      <c r="D43" s="98">
        <v>379</v>
      </c>
      <c r="G43" s="111">
        <f>14905.9333333333-1000</f>
        <v>13905.9333333333</v>
      </c>
    </row>
    <row r="44" spans="1:10">
      <c r="A44" s="102" t="s">
        <v>977</v>
      </c>
      <c r="B44" s="91"/>
      <c r="C44" s="104" t="s">
        <v>1104</v>
      </c>
      <c r="D44" s="99">
        <v>8297.2000000000007</v>
      </c>
    </row>
    <row r="45" spans="1:10" ht="31.5">
      <c r="A45" s="102" t="s">
        <v>866</v>
      </c>
      <c r="B45" s="91"/>
      <c r="C45" s="104" t="s">
        <v>1051</v>
      </c>
      <c r="D45" s="99">
        <v>700</v>
      </c>
      <c r="F45" s="107"/>
      <c r="G45" s="17">
        <v>49000</v>
      </c>
    </row>
    <row r="46" spans="1:10" ht="31.5">
      <c r="A46" s="102" t="s">
        <v>862</v>
      </c>
      <c r="B46" s="95" t="s">
        <v>999</v>
      </c>
      <c r="C46" s="104" t="s">
        <v>1051</v>
      </c>
      <c r="D46" s="99">
        <v>2832.8</v>
      </c>
      <c r="G46" s="111">
        <v>1000</v>
      </c>
    </row>
    <row r="47" spans="1:10">
      <c r="A47" s="102" t="s">
        <v>977</v>
      </c>
      <c r="B47" s="91"/>
      <c r="C47" s="103" t="s">
        <v>1019</v>
      </c>
      <c r="D47" s="15">
        <v>17590</v>
      </c>
    </row>
    <row r="48" spans="1:10">
      <c r="A48" s="102" t="s">
        <v>866</v>
      </c>
      <c r="B48" s="91"/>
      <c r="C48" s="103" t="s">
        <v>1024</v>
      </c>
      <c r="D48" s="98">
        <v>32438</v>
      </c>
      <c r="E48" s="106" t="s">
        <v>1073</v>
      </c>
      <c r="F48" s="106"/>
      <c r="G48" s="107">
        <f>SUBTOTAL(9,G22:G47)</f>
        <v>232511.59999999998</v>
      </c>
    </row>
    <row r="49" spans="1:6">
      <c r="A49" s="102" t="s">
        <v>862</v>
      </c>
      <c r="B49" s="95" t="s">
        <v>999</v>
      </c>
      <c r="C49" s="103" t="s">
        <v>1024</v>
      </c>
      <c r="D49" s="98">
        <v>11130</v>
      </c>
    </row>
    <row r="50" spans="1:6">
      <c r="A50" s="102" t="s">
        <v>866</v>
      </c>
      <c r="B50" s="91"/>
      <c r="C50" s="103" t="s">
        <v>1025</v>
      </c>
      <c r="D50" s="98">
        <v>150</v>
      </c>
      <c r="E50" s="106" t="s">
        <v>1074</v>
      </c>
      <c r="F50" s="106"/>
    </row>
    <row r="51" spans="1:6">
      <c r="A51" s="102" t="s">
        <v>862</v>
      </c>
      <c r="B51" s="95" t="s">
        <v>999</v>
      </c>
      <c r="C51" s="103" t="s">
        <v>1025</v>
      </c>
      <c r="D51" s="98">
        <v>2825</v>
      </c>
    </row>
    <row r="52" spans="1:6" ht="30">
      <c r="A52" s="102" t="s">
        <v>1044</v>
      </c>
      <c r="B52" s="95" t="s">
        <v>999</v>
      </c>
      <c r="C52" s="103" t="s">
        <v>1025</v>
      </c>
      <c r="D52" s="98">
        <v>3325</v>
      </c>
    </row>
    <row r="53" spans="1:6">
      <c r="A53" s="102" t="s">
        <v>863</v>
      </c>
      <c r="B53" s="95" t="s">
        <v>999</v>
      </c>
      <c r="C53" s="103" t="s">
        <v>1025</v>
      </c>
      <c r="D53" s="98">
        <v>500</v>
      </c>
    </row>
    <row r="54" spans="1:6">
      <c r="A54" s="102" t="s">
        <v>977</v>
      </c>
      <c r="B54" s="91"/>
      <c r="C54" s="103" t="s">
        <v>1028</v>
      </c>
      <c r="D54" s="15">
        <v>100</v>
      </c>
    </row>
    <row r="55" spans="1:6">
      <c r="A55" s="102" t="s">
        <v>862</v>
      </c>
      <c r="B55" s="95" t="s">
        <v>999</v>
      </c>
      <c r="C55" s="103" t="s">
        <v>1023</v>
      </c>
      <c r="D55" s="98">
        <v>1341</v>
      </c>
    </row>
    <row r="56" spans="1:6">
      <c r="A56" s="102" t="s">
        <v>866</v>
      </c>
      <c r="B56" s="91"/>
      <c r="C56" s="103" t="s">
        <v>1102</v>
      </c>
      <c r="D56" s="98">
        <v>3623</v>
      </c>
    </row>
    <row r="57" spans="1:6">
      <c r="A57" s="102" t="s">
        <v>862</v>
      </c>
      <c r="B57" s="95" t="s">
        <v>999</v>
      </c>
      <c r="C57" s="103" t="s">
        <v>1103</v>
      </c>
      <c r="D57" s="98">
        <v>154</v>
      </c>
    </row>
    <row r="58" spans="1:6">
      <c r="A58" s="102" t="s">
        <v>977</v>
      </c>
      <c r="B58" s="91"/>
      <c r="C58" s="101" t="s">
        <v>1026</v>
      </c>
      <c r="D58" s="15">
        <v>778</v>
      </c>
    </row>
    <row r="59" spans="1:6">
      <c r="A59" s="102" t="s">
        <v>977</v>
      </c>
      <c r="B59" s="91"/>
      <c r="C59" s="103" t="s">
        <v>1027</v>
      </c>
      <c r="D59" s="15">
        <v>4546</v>
      </c>
    </row>
  </sheetData>
  <autoFilter ref="A1:D59"/>
  <pageMargins left="0.23622047244094491" right="0.23622047244094491" top="0.74803149606299213" bottom="0.74803149606299213" header="0.31496062992125984" footer="0.31496062992125984"/>
  <pageSetup paperSize="9" scale="8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16" zoomScale="90" zoomScaleNormal="90" workbookViewId="0">
      <selection activeCell="G39" sqref="G39"/>
    </sheetView>
  </sheetViews>
  <sheetFormatPr baseColWidth="10" defaultColWidth="10.85546875" defaultRowHeight="15.75"/>
  <cols>
    <col min="1" max="1" width="19.28515625" style="11" customWidth="1"/>
    <col min="2" max="2" width="17.42578125" style="11" customWidth="1"/>
    <col min="3" max="3" width="54.7109375" style="11" customWidth="1"/>
    <col min="4" max="4" width="17.42578125" style="55" bestFit="1" customWidth="1"/>
    <col min="5" max="6" width="10.85546875" style="11"/>
    <col min="7" max="7" width="11.5703125" style="11" bestFit="1" customWidth="1"/>
    <col min="8" max="16384" width="10.85546875" style="11"/>
  </cols>
  <sheetData>
    <row r="1" spans="1:4">
      <c r="A1" s="11" t="s">
        <v>942</v>
      </c>
      <c r="B1" s="11" t="s">
        <v>943</v>
      </c>
      <c r="C1" s="53" t="s">
        <v>909</v>
      </c>
      <c r="D1" s="54">
        <f>SUBTOTAL(9, D2:D65)</f>
        <v>1258260</v>
      </c>
    </row>
    <row r="2" spans="1:4">
      <c r="A2" s="87" t="s">
        <v>867</v>
      </c>
      <c r="B2" s="87"/>
      <c r="C2" s="87" t="s">
        <v>867</v>
      </c>
      <c r="D2" s="88">
        <v>803676</v>
      </c>
    </row>
    <row r="3" spans="1:4">
      <c r="A3" s="13" t="s">
        <v>977</v>
      </c>
      <c r="B3" s="87"/>
      <c r="C3" s="87" t="s">
        <v>910</v>
      </c>
      <c r="D3" s="88">
        <f>10000+2000</f>
        <v>12000</v>
      </c>
    </row>
    <row r="4" spans="1:4">
      <c r="A4" s="13" t="s">
        <v>977</v>
      </c>
      <c r="B4" s="87"/>
      <c r="C4" s="87" t="s">
        <v>978</v>
      </c>
      <c r="D4" s="88">
        <v>3000</v>
      </c>
    </row>
    <row r="5" spans="1:4">
      <c r="A5" s="13" t="s">
        <v>977</v>
      </c>
      <c r="B5" s="87"/>
      <c r="C5" s="87" t="s">
        <v>979</v>
      </c>
      <c r="D5" s="88">
        <v>8000</v>
      </c>
    </row>
    <row r="6" spans="1:4">
      <c r="A6" s="13" t="s">
        <v>977</v>
      </c>
      <c r="B6" s="87"/>
      <c r="C6" s="87" t="s">
        <v>980</v>
      </c>
      <c r="D6" s="88">
        <v>5000</v>
      </c>
    </row>
    <row r="7" spans="1:4">
      <c r="A7" s="13" t="s">
        <v>977</v>
      </c>
      <c r="B7" s="87"/>
      <c r="C7" s="87" t="s">
        <v>979</v>
      </c>
      <c r="D7" s="88">
        <v>15000</v>
      </c>
    </row>
    <row r="8" spans="1:4">
      <c r="A8" s="13" t="s">
        <v>977</v>
      </c>
      <c r="B8" s="87"/>
      <c r="C8" s="87" t="s">
        <v>911</v>
      </c>
      <c r="D8" s="88">
        <v>4500</v>
      </c>
    </row>
    <row r="9" spans="1:4">
      <c r="A9" s="13" t="s">
        <v>977</v>
      </c>
      <c r="B9" s="87"/>
      <c r="C9" s="87" t="s">
        <v>912</v>
      </c>
      <c r="D9" s="88">
        <v>700</v>
      </c>
    </row>
    <row r="10" spans="1:4">
      <c r="A10" s="13" t="s">
        <v>977</v>
      </c>
      <c r="B10" s="87"/>
      <c r="C10" s="93" t="s">
        <v>1006</v>
      </c>
      <c r="D10" s="88">
        <f>5600-70</f>
        <v>5530</v>
      </c>
    </row>
    <row r="11" spans="1:4">
      <c r="A11" s="13" t="s">
        <v>977</v>
      </c>
      <c r="B11" s="87"/>
      <c r="C11" s="87" t="s">
        <v>914</v>
      </c>
      <c r="D11" s="89">
        <v>30000</v>
      </c>
    </row>
    <row r="12" spans="1:4">
      <c r="A12" s="13" t="s">
        <v>977</v>
      </c>
      <c r="B12" s="87"/>
      <c r="C12" s="87" t="s">
        <v>915</v>
      </c>
      <c r="D12" s="89">
        <v>3358</v>
      </c>
    </row>
    <row r="13" spans="1:4">
      <c r="A13" s="13" t="s">
        <v>977</v>
      </c>
      <c r="B13" s="87"/>
      <c r="C13" s="87" t="s">
        <v>916</v>
      </c>
      <c r="D13" s="88">
        <v>260</v>
      </c>
    </row>
    <row r="14" spans="1:4">
      <c r="A14" s="13" t="s">
        <v>977</v>
      </c>
      <c r="B14" s="87"/>
      <c r="C14" s="87" t="s">
        <v>917</v>
      </c>
      <c r="D14" s="88">
        <v>14000</v>
      </c>
    </row>
    <row r="15" spans="1:4">
      <c r="A15" s="13" t="s">
        <v>977</v>
      </c>
      <c r="B15" s="87"/>
      <c r="C15" s="87" t="s">
        <v>925</v>
      </c>
      <c r="D15" s="88">
        <v>5000</v>
      </c>
    </row>
    <row r="16" spans="1:4">
      <c r="A16" s="13" t="s">
        <v>977</v>
      </c>
      <c r="B16" s="87"/>
      <c r="C16" s="87" t="s">
        <v>926</v>
      </c>
      <c r="D16" s="88">
        <v>14000</v>
      </c>
    </row>
    <row r="17" spans="1:7">
      <c r="A17" s="13" t="s">
        <v>977</v>
      </c>
      <c r="B17" s="87"/>
      <c r="C17" s="87" t="s">
        <v>927</v>
      </c>
      <c r="D17" s="88">
        <v>1200</v>
      </c>
    </row>
    <row r="18" spans="1:7">
      <c r="A18" s="13" t="s">
        <v>977</v>
      </c>
      <c r="B18" s="87"/>
      <c r="C18" s="87" t="s">
        <v>932</v>
      </c>
      <c r="D18" s="88">
        <v>1500</v>
      </c>
    </row>
    <row r="19" spans="1:7">
      <c r="A19" s="13" t="s">
        <v>977</v>
      </c>
      <c r="B19" s="87"/>
      <c r="C19" s="87" t="s">
        <v>933</v>
      </c>
      <c r="D19" s="88">
        <v>5000</v>
      </c>
    </row>
    <row r="20" spans="1:7">
      <c r="A20" s="13" t="s">
        <v>977</v>
      </c>
      <c r="B20" s="87"/>
      <c r="C20" s="87" t="s">
        <v>981</v>
      </c>
      <c r="D20" s="90">
        <v>6000</v>
      </c>
    </row>
    <row r="21" spans="1:7">
      <c r="A21" s="13" t="s">
        <v>977</v>
      </c>
      <c r="B21" s="87"/>
      <c r="C21" s="91" t="s">
        <v>982</v>
      </c>
      <c r="D21" s="92">
        <v>2000</v>
      </c>
    </row>
    <row r="22" spans="1:7">
      <c r="A22" s="13" t="s">
        <v>977</v>
      </c>
      <c r="B22" s="87"/>
      <c r="C22" s="87" t="s">
        <v>934</v>
      </c>
      <c r="D22" s="88">
        <v>1000</v>
      </c>
    </row>
    <row r="23" spans="1:7">
      <c r="A23" s="13" t="s">
        <v>977</v>
      </c>
      <c r="B23" s="87"/>
      <c r="C23" s="51" t="s">
        <v>1005</v>
      </c>
      <c r="D23" s="88">
        <v>7728</v>
      </c>
    </row>
    <row r="24" spans="1:7">
      <c r="A24" s="13" t="s">
        <v>977</v>
      </c>
      <c r="B24" s="87"/>
      <c r="C24" s="51" t="s">
        <v>983</v>
      </c>
      <c r="D24" s="88">
        <v>850</v>
      </c>
      <c r="G24" s="96"/>
    </row>
    <row r="25" spans="1:7">
      <c r="A25" s="13" t="s">
        <v>977</v>
      </c>
      <c r="B25" s="87"/>
      <c r="C25" s="51" t="s">
        <v>984</v>
      </c>
      <c r="D25" s="88">
        <v>800</v>
      </c>
    </row>
    <row r="26" spans="1:7">
      <c r="A26" s="13" t="s">
        <v>977</v>
      </c>
      <c r="B26" s="87"/>
      <c r="C26" s="51" t="s">
        <v>1004</v>
      </c>
      <c r="D26" s="88">
        <f>1648-600</f>
        <v>1048</v>
      </c>
    </row>
    <row r="27" spans="1:7">
      <c r="A27" s="13" t="s">
        <v>977</v>
      </c>
      <c r="B27" s="87"/>
      <c r="C27" s="87" t="s">
        <v>985</v>
      </c>
      <c r="D27" s="88">
        <v>1000</v>
      </c>
    </row>
    <row r="28" spans="1:7">
      <c r="A28" s="13" t="s">
        <v>977</v>
      </c>
      <c r="B28" s="87"/>
      <c r="C28" s="51" t="s">
        <v>986</v>
      </c>
      <c r="D28" s="88">
        <v>700</v>
      </c>
    </row>
    <row r="29" spans="1:7">
      <c r="A29" s="13" t="s">
        <v>977</v>
      </c>
      <c r="B29" s="87"/>
      <c r="C29" s="51" t="s">
        <v>987</v>
      </c>
      <c r="D29" s="88">
        <v>7000</v>
      </c>
    </row>
    <row r="30" spans="1:7">
      <c r="A30" s="13" t="s">
        <v>862</v>
      </c>
      <c r="B30" s="93" t="s">
        <v>999</v>
      </c>
      <c r="C30" s="87" t="s">
        <v>913</v>
      </c>
      <c r="D30" s="88">
        <v>3000</v>
      </c>
    </row>
    <row r="31" spans="1:7" ht="30">
      <c r="A31" s="13" t="s">
        <v>865</v>
      </c>
      <c r="B31" s="93" t="s">
        <v>999</v>
      </c>
      <c r="C31" s="87" t="s">
        <v>923</v>
      </c>
      <c r="D31" s="88">
        <v>4000</v>
      </c>
    </row>
    <row r="32" spans="1:7">
      <c r="A32" s="87" t="s">
        <v>862</v>
      </c>
      <c r="B32" s="93" t="s">
        <v>999</v>
      </c>
      <c r="C32" s="87" t="s">
        <v>923</v>
      </c>
      <c r="D32" s="88">
        <v>3500</v>
      </c>
    </row>
    <row r="33" spans="1:4">
      <c r="A33" s="87" t="s">
        <v>862</v>
      </c>
      <c r="B33" s="93" t="s">
        <v>999</v>
      </c>
      <c r="C33" s="87" t="s">
        <v>988</v>
      </c>
      <c r="D33" s="88">
        <v>300</v>
      </c>
    </row>
    <row r="34" spans="1:4">
      <c r="A34" s="87" t="s">
        <v>862</v>
      </c>
      <c r="B34" s="93" t="s">
        <v>999</v>
      </c>
      <c r="C34" s="87" t="s">
        <v>919</v>
      </c>
      <c r="D34" s="88">
        <v>18765.02</v>
      </c>
    </row>
    <row r="35" spans="1:4">
      <c r="A35" s="87" t="s">
        <v>862</v>
      </c>
      <c r="B35" s="93" t="s">
        <v>999</v>
      </c>
      <c r="C35" s="87" t="s">
        <v>922</v>
      </c>
      <c r="D35" s="88">
        <v>7500</v>
      </c>
    </row>
    <row r="36" spans="1:4">
      <c r="A36" s="91" t="s">
        <v>862</v>
      </c>
      <c r="B36" s="95" t="s">
        <v>999</v>
      </c>
      <c r="C36" s="91" t="s">
        <v>931</v>
      </c>
      <c r="D36" s="15">
        <v>2000</v>
      </c>
    </row>
    <row r="37" spans="1:4">
      <c r="A37" s="13" t="s">
        <v>866</v>
      </c>
      <c r="B37" s="93"/>
      <c r="C37" s="87" t="s">
        <v>913</v>
      </c>
      <c r="D37" s="88">
        <v>7000</v>
      </c>
    </row>
    <row r="38" spans="1:4">
      <c r="A38" s="13" t="s">
        <v>866</v>
      </c>
      <c r="B38" s="87"/>
      <c r="C38" s="87" t="s">
        <v>928</v>
      </c>
      <c r="D38" s="88">
        <v>4000</v>
      </c>
    </row>
    <row r="39" spans="1:4">
      <c r="A39" s="13" t="s">
        <v>866</v>
      </c>
      <c r="B39" s="87"/>
      <c r="C39" s="87" t="s">
        <v>989</v>
      </c>
      <c r="D39" s="88">
        <v>2700</v>
      </c>
    </row>
    <row r="40" spans="1:4">
      <c r="A40" s="13" t="s">
        <v>866</v>
      </c>
      <c r="B40" s="87"/>
      <c r="C40" s="87" t="s">
        <v>990</v>
      </c>
      <c r="D40" s="94">
        <v>4000</v>
      </c>
    </row>
    <row r="41" spans="1:4">
      <c r="A41" s="87" t="s">
        <v>866</v>
      </c>
      <c r="B41" s="87"/>
      <c r="C41" s="87" t="s">
        <v>918</v>
      </c>
      <c r="D41" s="88">
        <f>90234.98-2193.45</f>
        <v>88041.53</v>
      </c>
    </row>
    <row r="42" spans="1:4">
      <c r="A42" s="87" t="s">
        <v>866</v>
      </c>
      <c r="B42" s="87"/>
      <c r="C42" s="87" t="s">
        <v>920</v>
      </c>
      <c r="D42" s="88">
        <v>28500</v>
      </c>
    </row>
    <row r="43" spans="1:4">
      <c r="A43" s="87" t="s">
        <v>866</v>
      </c>
      <c r="B43" s="87"/>
      <c r="C43" s="87" t="s">
        <v>921</v>
      </c>
      <c r="D43" s="88">
        <v>45000</v>
      </c>
    </row>
    <row r="44" spans="1:4">
      <c r="A44" s="87" t="s">
        <v>866</v>
      </c>
      <c r="B44" s="87"/>
      <c r="C44" s="87" t="s">
        <v>930</v>
      </c>
      <c r="D44" s="88">
        <v>1280</v>
      </c>
    </row>
    <row r="45" spans="1:4">
      <c r="A45" s="87" t="s">
        <v>866</v>
      </c>
      <c r="B45" s="87"/>
      <c r="C45" s="87" t="s">
        <v>991</v>
      </c>
      <c r="D45" s="88">
        <v>2300</v>
      </c>
    </row>
    <row r="46" spans="1:4">
      <c r="A46" s="87" t="s">
        <v>866</v>
      </c>
      <c r="B46" s="87"/>
      <c r="C46" s="87" t="s">
        <v>992</v>
      </c>
      <c r="D46" s="88">
        <v>700</v>
      </c>
    </row>
    <row r="47" spans="1:4" ht="30">
      <c r="A47" s="13" t="s">
        <v>865</v>
      </c>
      <c r="B47" s="95" t="s">
        <v>999</v>
      </c>
      <c r="C47" s="91" t="s">
        <v>931</v>
      </c>
      <c r="D47" s="15">
        <v>500</v>
      </c>
    </row>
    <row r="48" spans="1:4" ht="30">
      <c r="A48" s="13" t="s">
        <v>865</v>
      </c>
      <c r="B48" s="93" t="s">
        <v>999</v>
      </c>
      <c r="C48" s="87" t="s">
        <v>924</v>
      </c>
      <c r="D48" s="88">
        <v>3000</v>
      </c>
    </row>
    <row r="49" spans="1:4">
      <c r="A49" s="87" t="s">
        <v>864</v>
      </c>
      <c r="B49" s="87"/>
      <c r="C49" s="87" t="s">
        <v>929</v>
      </c>
      <c r="D49" s="88">
        <f>4000-1231.06</f>
        <v>2768.94</v>
      </c>
    </row>
    <row r="50" spans="1:4">
      <c r="A50" s="93" t="s">
        <v>863</v>
      </c>
      <c r="B50" s="93" t="s">
        <v>999</v>
      </c>
      <c r="C50" s="87" t="s">
        <v>931</v>
      </c>
      <c r="D50" s="88">
        <v>500</v>
      </c>
    </row>
    <row r="51" spans="1:4">
      <c r="A51" s="93" t="s">
        <v>863</v>
      </c>
      <c r="B51" s="93" t="s">
        <v>999</v>
      </c>
      <c r="C51" s="93" t="s">
        <v>1000</v>
      </c>
      <c r="D51" s="88">
        <v>3424.51</v>
      </c>
    </row>
    <row r="52" spans="1:4">
      <c r="A52" s="93" t="s">
        <v>977</v>
      </c>
      <c r="B52" s="87"/>
      <c r="C52" s="93" t="s">
        <v>1001</v>
      </c>
      <c r="D52" s="88">
        <v>64960</v>
      </c>
    </row>
    <row r="53" spans="1:4">
      <c r="A53" s="93" t="s">
        <v>977</v>
      </c>
      <c r="B53" s="87"/>
      <c r="C53" s="93" t="s">
        <v>1002</v>
      </c>
      <c r="D53" s="88">
        <v>70</v>
      </c>
    </row>
    <row r="54" spans="1:4">
      <c r="A54" s="93" t="s">
        <v>977</v>
      </c>
      <c r="B54" s="87"/>
      <c r="C54" s="93" t="s">
        <v>1003</v>
      </c>
      <c r="D54" s="88">
        <v>600</v>
      </c>
    </row>
    <row r="55" spans="1:4">
      <c r="A55" s="97"/>
    </row>
  </sheetData>
  <autoFilter ref="A1:D52"/>
  <pageMargins left="0.23622047244094491" right="0.23622047244094491" top="0.74803149606299213" bottom="0.7480314960629921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28"/>
  <sheetViews>
    <sheetView topLeftCell="B16" zoomScale="80" zoomScaleNormal="80" workbookViewId="0">
      <selection activeCell="G22" sqref="G22"/>
    </sheetView>
  </sheetViews>
  <sheetFormatPr baseColWidth="10" defaultColWidth="10.85546875" defaultRowHeight="15"/>
  <cols>
    <col min="1" max="1" width="4.140625" style="158" hidden="1" customWidth="1"/>
    <col min="2" max="2" width="17.7109375" style="142" customWidth="1"/>
    <col min="3" max="3" width="52.5703125" style="142" customWidth="1"/>
    <col min="4" max="4" width="12.140625" style="173" customWidth="1"/>
    <col min="5" max="5" width="9.42578125" style="174" customWidth="1"/>
    <col min="6" max="6" width="12.85546875" style="173" customWidth="1"/>
    <col min="7" max="7" width="11.85546875" style="142" customWidth="1"/>
    <col min="8" max="8" width="13.7109375" style="142" customWidth="1"/>
    <col min="9" max="9" width="31.85546875" style="142" customWidth="1"/>
    <col min="10" max="10" width="23" style="142" bestFit="1" customWidth="1"/>
    <col min="11" max="11" width="14.85546875" style="142" customWidth="1"/>
    <col min="12" max="12" width="12.5703125" style="176" customWidth="1"/>
    <col min="13" max="24" width="4.85546875" style="142" customWidth="1"/>
    <col min="25" max="25" width="40.28515625" style="142" customWidth="1"/>
    <col min="26" max="16384" width="10.85546875" style="158"/>
  </cols>
  <sheetData>
    <row r="1" spans="2:25" s="142" customFormat="1">
      <c r="B1" s="1" t="s">
        <v>1032</v>
      </c>
      <c r="C1" s="2"/>
      <c r="D1" s="2"/>
      <c r="E1" s="2"/>
      <c r="F1" s="2"/>
      <c r="G1" s="2"/>
      <c r="H1" s="2"/>
      <c r="I1" s="2"/>
      <c r="J1" s="2"/>
      <c r="K1" s="2"/>
      <c r="L1" s="109"/>
    </row>
    <row r="2" spans="2:25" s="142" customFormat="1">
      <c r="B2" s="1" t="s">
        <v>940</v>
      </c>
      <c r="C2" s="2"/>
      <c r="D2" s="2"/>
      <c r="E2" s="2"/>
      <c r="F2" s="2"/>
      <c r="G2" s="2"/>
      <c r="H2" s="2"/>
      <c r="I2" s="2"/>
      <c r="J2" s="2"/>
      <c r="K2" s="2"/>
      <c r="L2" s="109"/>
    </row>
    <row r="3" spans="2:25" s="142" customFormat="1">
      <c r="B3" s="1"/>
      <c r="C3" s="2"/>
      <c r="D3" s="3"/>
      <c r="E3" s="3"/>
      <c r="F3" s="3"/>
      <c r="G3" s="3"/>
      <c r="H3" s="3"/>
      <c r="I3" s="3"/>
      <c r="J3" s="3"/>
      <c r="K3" s="3"/>
      <c r="L3" s="110"/>
    </row>
    <row r="4" spans="2:25" s="142" customFormat="1">
      <c r="B4" s="4" t="s">
        <v>31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43"/>
      <c r="N4" s="143"/>
      <c r="O4" s="143"/>
      <c r="P4" s="143"/>
    </row>
    <row r="5" spans="2:25" s="142" customFormat="1">
      <c r="B5" s="4" t="s">
        <v>45</v>
      </c>
      <c r="C5" s="143" t="s">
        <v>1029</v>
      </c>
      <c r="D5" s="144"/>
      <c r="E5" s="145"/>
      <c r="F5" s="144"/>
      <c r="G5" s="143"/>
      <c r="H5" s="143"/>
      <c r="I5" s="143"/>
      <c r="J5" s="143"/>
      <c r="K5" s="143"/>
      <c r="L5" s="146"/>
      <c r="M5" s="143"/>
      <c r="N5" s="143"/>
      <c r="O5" s="143"/>
      <c r="P5" s="143"/>
    </row>
    <row r="6" spans="2:25" s="142" customFormat="1" ht="30">
      <c r="B6" s="5" t="s">
        <v>30</v>
      </c>
      <c r="C6" s="143" t="s">
        <v>1030</v>
      </c>
      <c r="D6" s="144"/>
      <c r="E6" s="145"/>
      <c r="F6" s="144"/>
      <c r="G6" s="143"/>
      <c r="H6" s="143"/>
      <c r="I6" s="143"/>
      <c r="J6" s="143"/>
      <c r="K6" s="143"/>
      <c r="L6" s="146"/>
      <c r="M6" s="143"/>
      <c r="N6" s="143"/>
      <c r="O6" s="143"/>
      <c r="P6" s="143"/>
    </row>
    <row r="7" spans="2:25" s="142" customFormat="1">
      <c r="B7" s="4"/>
      <c r="C7" s="147"/>
      <c r="D7" s="148"/>
      <c r="E7" s="149"/>
      <c r="F7" s="148"/>
      <c r="G7" s="143"/>
      <c r="H7" s="143"/>
      <c r="I7" s="143"/>
      <c r="J7" s="143"/>
      <c r="K7" s="143"/>
      <c r="L7" s="146"/>
      <c r="M7" s="143"/>
      <c r="N7" s="143"/>
      <c r="O7" s="143"/>
      <c r="P7" s="143"/>
    </row>
    <row r="8" spans="2:25" s="142" customFormat="1" ht="30">
      <c r="B8" s="8" t="s">
        <v>47</v>
      </c>
      <c r="C8" s="178">
        <v>5</v>
      </c>
      <c r="D8" s="143"/>
      <c r="E8" s="145"/>
      <c r="F8" s="144"/>
      <c r="G8" s="143"/>
      <c r="H8" s="143"/>
      <c r="I8" s="143"/>
      <c r="J8" s="143"/>
      <c r="K8" s="143"/>
      <c r="L8" s="146"/>
      <c r="M8" s="143"/>
      <c r="N8" s="143"/>
      <c r="O8" s="143"/>
      <c r="P8" s="143"/>
    </row>
    <row r="9" spans="2:25" s="142" customFormat="1">
      <c r="C9" s="143"/>
      <c r="D9" s="150"/>
      <c r="E9" s="151"/>
      <c r="F9" s="150"/>
      <c r="G9" s="143"/>
      <c r="H9" s="143"/>
      <c r="I9" s="143"/>
      <c r="J9" s="143"/>
      <c r="K9" s="143"/>
      <c r="L9" s="146"/>
      <c r="M9" s="143"/>
      <c r="N9" s="143"/>
      <c r="O9" s="143"/>
      <c r="P9" s="143"/>
    </row>
    <row r="10" spans="2:25" s="142" customFormat="1">
      <c r="B10" s="184"/>
      <c r="C10" s="143"/>
      <c r="D10" s="144"/>
      <c r="E10" s="145"/>
      <c r="F10" s="144"/>
      <c r="G10" s="143"/>
      <c r="H10" s="143"/>
      <c r="I10" s="143"/>
      <c r="J10" s="143"/>
      <c r="K10" s="143"/>
      <c r="L10" s="146"/>
      <c r="M10" s="143"/>
      <c r="N10" s="143"/>
      <c r="O10" s="143"/>
      <c r="P10" s="143"/>
    </row>
    <row r="11" spans="2:25" s="142" customFormat="1">
      <c r="B11" s="184"/>
      <c r="C11" s="143"/>
      <c r="D11" s="152"/>
      <c r="E11" s="145"/>
      <c r="F11" s="144"/>
      <c r="G11" s="143"/>
      <c r="H11" s="143"/>
      <c r="I11" s="143"/>
      <c r="J11" s="143"/>
      <c r="K11" s="143"/>
      <c r="L11" s="146"/>
      <c r="M11" s="143"/>
      <c r="N11" s="143"/>
      <c r="O11" s="143"/>
      <c r="P11" s="143"/>
    </row>
    <row r="12" spans="2:25" s="142" customFormat="1" ht="15.75" thickBot="1">
      <c r="B12" s="184"/>
      <c r="C12" s="143"/>
      <c r="D12" s="152"/>
      <c r="E12" s="145"/>
      <c r="F12" s="144"/>
      <c r="G12" s="143"/>
      <c r="H12" s="143"/>
      <c r="I12" s="143"/>
      <c r="J12" s="143"/>
      <c r="K12" s="143"/>
      <c r="L12" s="146"/>
      <c r="M12" s="143"/>
      <c r="N12" s="143"/>
      <c r="O12" s="143"/>
      <c r="P12" s="143"/>
    </row>
    <row r="13" spans="2:25" s="142" customFormat="1">
      <c r="B13" s="153"/>
      <c r="C13" s="153"/>
      <c r="D13" s="154"/>
      <c r="E13" s="155"/>
      <c r="F13" s="156"/>
      <c r="G13" s="153"/>
      <c r="H13" s="153"/>
      <c r="I13" s="153"/>
      <c r="J13" s="153"/>
      <c r="K13" s="153"/>
      <c r="L13" s="157"/>
      <c r="M13" s="185" t="s">
        <v>1075</v>
      </c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7"/>
    </row>
    <row r="14" spans="2:25" s="142" customFormat="1" ht="37.5" customHeight="1">
      <c r="B14" s="182" t="s">
        <v>24</v>
      </c>
      <c r="C14" s="188" t="s">
        <v>19</v>
      </c>
      <c r="D14" s="182" t="s">
        <v>1</v>
      </c>
      <c r="E14" s="182"/>
      <c r="F14" s="182" t="s">
        <v>25</v>
      </c>
      <c r="G14" s="182"/>
      <c r="H14" s="182" t="s">
        <v>46</v>
      </c>
      <c r="I14" s="182" t="s">
        <v>48</v>
      </c>
      <c r="J14" s="182" t="s">
        <v>2</v>
      </c>
      <c r="K14" s="182" t="s">
        <v>49</v>
      </c>
      <c r="L14" s="189" t="s">
        <v>3</v>
      </c>
      <c r="M14" s="180" t="s">
        <v>33</v>
      </c>
      <c r="N14" s="180" t="s">
        <v>34</v>
      </c>
      <c r="O14" s="180" t="s">
        <v>35</v>
      </c>
      <c r="P14" s="180" t="s">
        <v>36</v>
      </c>
      <c r="Q14" s="180" t="s">
        <v>37</v>
      </c>
      <c r="R14" s="180" t="s">
        <v>38</v>
      </c>
      <c r="S14" s="180" t="s">
        <v>39</v>
      </c>
      <c r="T14" s="180" t="s">
        <v>40</v>
      </c>
      <c r="U14" s="180" t="s">
        <v>41</v>
      </c>
      <c r="V14" s="180" t="s">
        <v>42</v>
      </c>
      <c r="W14" s="180" t="s">
        <v>43</v>
      </c>
      <c r="X14" s="180" t="s">
        <v>44</v>
      </c>
      <c r="Y14" s="182" t="s">
        <v>29</v>
      </c>
    </row>
    <row r="15" spans="2:25" ht="37.5" customHeight="1">
      <c r="B15" s="182"/>
      <c r="C15" s="188"/>
      <c r="D15" s="122" t="s">
        <v>0</v>
      </c>
      <c r="E15" s="122" t="s">
        <v>28</v>
      </c>
      <c r="F15" s="122" t="s">
        <v>26</v>
      </c>
      <c r="G15" s="122" t="s">
        <v>27</v>
      </c>
      <c r="H15" s="182"/>
      <c r="I15" s="182"/>
      <c r="J15" s="182"/>
      <c r="K15" s="182"/>
      <c r="L15" s="189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2"/>
    </row>
    <row r="16" spans="2:25" s="7" customFormat="1">
      <c r="B16" s="123"/>
      <c r="C16" s="123" t="s">
        <v>1031</v>
      </c>
      <c r="D16" s="124">
        <f>(D17+D33+D49+D65+D74)/(C8)</f>
        <v>1</v>
      </c>
      <c r="E16" s="124">
        <f>(E17+E33+E49+E65+E74)*1/(D17+D33+D49+D65+D74)</f>
        <v>0</v>
      </c>
      <c r="F16" s="125"/>
      <c r="G16" s="125"/>
      <c r="H16" s="125"/>
      <c r="I16" s="125"/>
      <c r="J16" s="125"/>
      <c r="K16" s="126">
        <f>+K17+K33+K49+K65+K74</f>
        <v>407805</v>
      </c>
      <c r="L16" s="126">
        <f>+L17+L33+L49+L65+L74</f>
        <v>202447.79999999996</v>
      </c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5"/>
    </row>
    <row r="17" spans="2:25" s="7" customFormat="1">
      <c r="B17" s="128" t="s">
        <v>32</v>
      </c>
      <c r="C17" s="128" t="s">
        <v>862</v>
      </c>
      <c r="D17" s="129">
        <f>D18+D22+D27+D29</f>
        <v>1</v>
      </c>
      <c r="E17" s="129">
        <f>E18+E22+E27+E29</f>
        <v>0</v>
      </c>
      <c r="F17" s="130"/>
      <c r="G17" s="130"/>
      <c r="H17" s="130"/>
      <c r="I17" s="130"/>
      <c r="J17" s="130"/>
      <c r="K17" s="130"/>
      <c r="L17" s="131">
        <f>+L18+L22+L27+L29</f>
        <v>44717.799999999967</v>
      </c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0"/>
    </row>
    <row r="18" spans="2:25" s="120" customFormat="1" ht="45">
      <c r="B18" s="133" t="s">
        <v>20</v>
      </c>
      <c r="C18" s="134" t="s">
        <v>869</v>
      </c>
      <c r="D18" s="135">
        <f>SUM(D19:D21)</f>
        <v>0.30000000000000004</v>
      </c>
      <c r="E18" s="135">
        <f>SUM(E19:E21)</f>
        <v>0</v>
      </c>
      <c r="F18" s="136">
        <v>43466</v>
      </c>
      <c r="G18" s="136">
        <v>43820</v>
      </c>
      <c r="H18" s="136"/>
      <c r="I18" s="121" t="s">
        <v>868</v>
      </c>
      <c r="J18" s="133"/>
      <c r="K18" s="133"/>
      <c r="L18" s="137">
        <v>14905.933333333334</v>
      </c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21"/>
    </row>
    <row r="19" spans="2:25">
      <c r="B19" s="139" t="s">
        <v>4</v>
      </c>
      <c r="C19" s="6" t="s">
        <v>1037</v>
      </c>
      <c r="D19" s="159">
        <v>0.15</v>
      </c>
      <c r="E19" s="159">
        <f>(SUM(M19:X19)*D19)</f>
        <v>0</v>
      </c>
      <c r="F19" s="160">
        <v>43466</v>
      </c>
      <c r="G19" s="160">
        <v>43820</v>
      </c>
      <c r="H19" s="160"/>
      <c r="I19" s="141" t="s">
        <v>871</v>
      </c>
      <c r="J19" s="141" t="s">
        <v>938</v>
      </c>
      <c r="K19" s="161"/>
      <c r="L19" s="162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41"/>
    </row>
    <row r="20" spans="2:25" ht="30">
      <c r="B20" s="139" t="s">
        <v>5</v>
      </c>
      <c r="C20" s="6" t="s">
        <v>870</v>
      </c>
      <c r="D20" s="159">
        <v>0.05</v>
      </c>
      <c r="E20" s="159">
        <f>(SUM(M20:X20)*D20)</f>
        <v>0</v>
      </c>
      <c r="F20" s="160">
        <v>43466</v>
      </c>
      <c r="G20" s="160">
        <v>43820</v>
      </c>
      <c r="H20" s="160"/>
      <c r="I20" s="141" t="s">
        <v>871</v>
      </c>
      <c r="J20" s="141" t="s">
        <v>938</v>
      </c>
      <c r="K20" s="161"/>
      <c r="L20" s="162"/>
      <c r="M20" s="164"/>
      <c r="N20" s="164"/>
      <c r="O20" s="164"/>
      <c r="P20" s="163"/>
      <c r="Q20" s="164"/>
      <c r="R20" s="163"/>
      <c r="S20" s="164"/>
      <c r="T20" s="163"/>
      <c r="U20" s="164"/>
      <c r="V20" s="163"/>
      <c r="W20" s="164"/>
      <c r="X20" s="163"/>
      <c r="Y20" s="141"/>
    </row>
    <row r="21" spans="2:25">
      <c r="B21" s="139" t="s">
        <v>6</v>
      </c>
      <c r="C21" s="6" t="s">
        <v>872</v>
      </c>
      <c r="D21" s="159">
        <v>0.1</v>
      </c>
      <c r="E21" s="159">
        <f>(SUM(M21:X21)*D21)</f>
        <v>0</v>
      </c>
      <c r="F21" s="160">
        <v>43800</v>
      </c>
      <c r="G21" s="160">
        <v>43820</v>
      </c>
      <c r="H21" s="160"/>
      <c r="I21" s="141" t="s">
        <v>873</v>
      </c>
      <c r="J21" s="141" t="s">
        <v>938</v>
      </c>
      <c r="K21" s="161"/>
      <c r="L21" s="162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3"/>
      <c r="Y21" s="141"/>
    </row>
    <row r="22" spans="2:25" s="120" customFormat="1" ht="45">
      <c r="B22" s="133" t="s">
        <v>23</v>
      </c>
      <c r="C22" s="134" t="s">
        <v>908</v>
      </c>
      <c r="D22" s="135">
        <f>SUM(D23:D26)</f>
        <v>0.30000000000000004</v>
      </c>
      <c r="E22" s="135">
        <f>SUM(E23:E26)</f>
        <v>0</v>
      </c>
      <c r="F22" s="136">
        <v>43466</v>
      </c>
      <c r="G22" s="136">
        <v>43830</v>
      </c>
      <c r="H22" s="136"/>
      <c r="I22" s="121" t="s">
        <v>1007</v>
      </c>
      <c r="J22" s="133"/>
      <c r="K22" s="133"/>
      <c r="L22" s="137">
        <v>14905.933333333334</v>
      </c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  <row r="23" spans="2:25" ht="30">
      <c r="B23" s="139" t="s">
        <v>9</v>
      </c>
      <c r="C23" s="6" t="s">
        <v>891</v>
      </c>
      <c r="D23" s="159">
        <v>0.1</v>
      </c>
      <c r="E23" s="159">
        <f>(SUM(M23:X23)*D23)</f>
        <v>0</v>
      </c>
      <c r="F23" s="160">
        <v>43466</v>
      </c>
      <c r="G23" s="160">
        <v>43830</v>
      </c>
      <c r="H23" s="160"/>
      <c r="I23" s="141" t="s">
        <v>871</v>
      </c>
      <c r="J23" s="141" t="s">
        <v>938</v>
      </c>
      <c r="K23" s="161"/>
      <c r="L23" s="162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1"/>
    </row>
    <row r="24" spans="2:25" ht="30">
      <c r="B24" s="139" t="s">
        <v>10</v>
      </c>
      <c r="C24" s="6" t="s">
        <v>870</v>
      </c>
      <c r="D24" s="159">
        <v>0.05</v>
      </c>
      <c r="E24" s="159">
        <f>(SUM(M24:X24)*D24)</f>
        <v>0</v>
      </c>
      <c r="F24" s="160">
        <v>43497</v>
      </c>
      <c r="G24" s="160">
        <v>43830</v>
      </c>
      <c r="H24" s="160"/>
      <c r="I24" s="141" t="s">
        <v>871</v>
      </c>
      <c r="J24" s="141" t="s">
        <v>938</v>
      </c>
      <c r="K24" s="161"/>
      <c r="L24" s="162"/>
      <c r="M24" s="164"/>
      <c r="N24" s="163"/>
      <c r="O24" s="164"/>
      <c r="P24" s="163"/>
      <c r="Q24" s="164"/>
      <c r="R24" s="163"/>
      <c r="S24" s="164"/>
      <c r="T24" s="163"/>
      <c r="U24" s="164"/>
      <c r="V24" s="163"/>
      <c r="W24" s="164"/>
      <c r="X24" s="163"/>
      <c r="Y24" s="161"/>
    </row>
    <row r="25" spans="2:25">
      <c r="B25" s="139" t="s">
        <v>11</v>
      </c>
      <c r="C25" s="6" t="s">
        <v>892</v>
      </c>
      <c r="D25" s="159">
        <v>0.05</v>
      </c>
      <c r="E25" s="159">
        <f>(SUM(M25:X25)*D25)</f>
        <v>0</v>
      </c>
      <c r="F25" s="160">
        <v>43617</v>
      </c>
      <c r="G25" s="160">
        <v>43830</v>
      </c>
      <c r="H25" s="160"/>
      <c r="I25" s="141" t="s">
        <v>871</v>
      </c>
      <c r="J25" s="141" t="s">
        <v>938</v>
      </c>
      <c r="K25" s="161"/>
      <c r="L25" s="162"/>
      <c r="M25" s="164"/>
      <c r="N25" s="164"/>
      <c r="O25" s="164"/>
      <c r="P25" s="164"/>
      <c r="Q25" s="164"/>
      <c r="R25" s="163"/>
      <c r="S25" s="164"/>
      <c r="T25" s="164"/>
      <c r="U25" s="164"/>
      <c r="V25" s="164"/>
      <c r="W25" s="164"/>
      <c r="X25" s="163"/>
      <c r="Y25" s="161"/>
    </row>
    <row r="26" spans="2:25">
      <c r="B26" s="139" t="s">
        <v>13</v>
      </c>
      <c r="C26" s="6" t="s">
        <v>872</v>
      </c>
      <c r="D26" s="159">
        <v>0.1</v>
      </c>
      <c r="E26" s="159">
        <f>(SUM(M26:X26)*D26)</f>
        <v>0</v>
      </c>
      <c r="F26" s="160">
        <v>43800</v>
      </c>
      <c r="G26" s="160">
        <v>43830</v>
      </c>
      <c r="H26" s="160"/>
      <c r="I26" s="161" t="s">
        <v>873</v>
      </c>
      <c r="J26" s="141" t="s">
        <v>938</v>
      </c>
      <c r="K26" s="161"/>
      <c r="L26" s="162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3"/>
      <c r="Y26" s="161"/>
    </row>
    <row r="27" spans="2:25" s="120" customFormat="1" ht="45">
      <c r="B27" s="133" t="s">
        <v>22</v>
      </c>
      <c r="C27" s="134" t="s">
        <v>888</v>
      </c>
      <c r="D27" s="135">
        <f>SUM(D28:D28)</f>
        <v>0.2</v>
      </c>
      <c r="E27" s="135">
        <f>SUM(E28:E28)</f>
        <v>0</v>
      </c>
      <c r="F27" s="136">
        <v>43556</v>
      </c>
      <c r="G27" s="136">
        <v>43616</v>
      </c>
      <c r="H27" s="136"/>
      <c r="I27" s="121" t="s">
        <v>1008</v>
      </c>
      <c r="J27" s="121"/>
      <c r="K27" s="133"/>
      <c r="L27" s="137">
        <f>14905.9333333333-1000</f>
        <v>13905.9333333333</v>
      </c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3"/>
    </row>
    <row r="28" spans="2:25">
      <c r="B28" s="139" t="s">
        <v>14</v>
      </c>
      <c r="C28" s="6" t="s">
        <v>1038</v>
      </c>
      <c r="D28" s="159">
        <v>0.2</v>
      </c>
      <c r="E28" s="159">
        <f>(SUM(M28:X28)*D28)</f>
        <v>0</v>
      </c>
      <c r="F28" s="160">
        <v>43556</v>
      </c>
      <c r="G28" s="160">
        <v>43616</v>
      </c>
      <c r="H28" s="160"/>
      <c r="I28" s="161" t="s">
        <v>871</v>
      </c>
      <c r="J28" s="141" t="s">
        <v>938</v>
      </c>
      <c r="K28" s="161"/>
      <c r="L28" s="162"/>
      <c r="M28" s="165"/>
      <c r="N28" s="165"/>
      <c r="O28" s="165"/>
      <c r="P28" s="163"/>
      <c r="Q28" s="163"/>
      <c r="R28" s="164"/>
      <c r="S28" s="164"/>
      <c r="T28" s="164"/>
      <c r="U28" s="165"/>
      <c r="V28" s="165"/>
      <c r="W28" s="165"/>
      <c r="X28" s="165"/>
      <c r="Y28" s="161"/>
    </row>
    <row r="29" spans="2:25" s="120" customFormat="1" ht="30">
      <c r="B29" s="133" t="s">
        <v>21</v>
      </c>
      <c r="C29" s="134" t="s">
        <v>887</v>
      </c>
      <c r="D29" s="135">
        <f>SUM(D30:D32)</f>
        <v>0.2</v>
      </c>
      <c r="E29" s="135">
        <f>SUM(E30:E32)</f>
        <v>0</v>
      </c>
      <c r="F29" s="136">
        <v>43466</v>
      </c>
      <c r="G29" s="136">
        <v>43830</v>
      </c>
      <c r="H29" s="136"/>
      <c r="I29" s="121" t="s">
        <v>1009</v>
      </c>
      <c r="J29" s="121"/>
      <c r="K29" s="133"/>
      <c r="L29" s="137">
        <v>1000</v>
      </c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3"/>
    </row>
    <row r="30" spans="2:25" ht="45">
      <c r="B30" s="139" t="s">
        <v>16</v>
      </c>
      <c r="C30" s="6" t="s">
        <v>890</v>
      </c>
      <c r="D30" s="159">
        <v>0.08</v>
      </c>
      <c r="E30" s="159">
        <f>(SUM(M30:X30)*D30)</f>
        <v>0</v>
      </c>
      <c r="F30" s="160">
        <v>43466</v>
      </c>
      <c r="G30" s="160">
        <v>43830</v>
      </c>
      <c r="H30" s="160"/>
      <c r="I30" s="161" t="s">
        <v>871</v>
      </c>
      <c r="J30" s="141" t="s">
        <v>938</v>
      </c>
      <c r="K30" s="161"/>
      <c r="L30" s="162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1"/>
    </row>
    <row r="31" spans="2:25" ht="30">
      <c r="B31" s="139" t="s">
        <v>17</v>
      </c>
      <c r="C31" s="6" t="s">
        <v>889</v>
      </c>
      <c r="D31" s="159">
        <v>0.08</v>
      </c>
      <c r="E31" s="159">
        <f>(SUM(M31:X31)*D31)</f>
        <v>0</v>
      </c>
      <c r="F31" s="160">
        <v>43497</v>
      </c>
      <c r="G31" s="160">
        <v>43830</v>
      </c>
      <c r="H31" s="160"/>
      <c r="I31" s="161" t="s">
        <v>871</v>
      </c>
      <c r="J31" s="141" t="s">
        <v>938</v>
      </c>
      <c r="K31" s="161"/>
      <c r="L31" s="162"/>
      <c r="M31" s="164"/>
      <c r="N31" s="163"/>
      <c r="O31" s="164"/>
      <c r="P31" s="163"/>
      <c r="Q31" s="164"/>
      <c r="R31" s="163"/>
      <c r="S31" s="164"/>
      <c r="T31" s="163"/>
      <c r="U31" s="164"/>
      <c r="V31" s="163"/>
      <c r="W31" s="164"/>
      <c r="X31" s="163"/>
      <c r="Y31" s="161"/>
    </row>
    <row r="32" spans="2:25">
      <c r="B32" s="139" t="s">
        <v>18</v>
      </c>
      <c r="C32" s="6" t="s">
        <v>1076</v>
      </c>
      <c r="D32" s="159">
        <v>0.04</v>
      </c>
      <c r="E32" s="159">
        <f>(SUM(M32:X32)*D32)</f>
        <v>0</v>
      </c>
      <c r="F32" s="160">
        <v>43556</v>
      </c>
      <c r="G32" s="160">
        <v>43616</v>
      </c>
      <c r="H32" s="160"/>
      <c r="I32" s="161" t="s">
        <v>1039</v>
      </c>
      <c r="J32" s="141" t="s">
        <v>938</v>
      </c>
      <c r="K32" s="161"/>
      <c r="L32" s="162"/>
      <c r="M32" s="165"/>
      <c r="N32" s="165"/>
      <c r="O32" s="165"/>
      <c r="P32" s="163"/>
      <c r="Q32" s="163"/>
      <c r="R32" s="165"/>
      <c r="S32" s="165"/>
      <c r="T32" s="165"/>
      <c r="U32" s="164"/>
      <c r="V32" s="164"/>
      <c r="W32" s="164"/>
      <c r="X32" s="164"/>
      <c r="Y32" s="161"/>
    </row>
    <row r="33" spans="2:25" s="7" customFormat="1">
      <c r="B33" s="128" t="s">
        <v>32</v>
      </c>
      <c r="C33" s="128" t="s">
        <v>865</v>
      </c>
      <c r="D33" s="129">
        <f>D40+D43+D46+D34+D37</f>
        <v>1</v>
      </c>
      <c r="E33" s="129">
        <f>E40+E43+E46+E37+E34</f>
        <v>0</v>
      </c>
      <c r="F33" s="130"/>
      <c r="G33" s="130"/>
      <c r="H33" s="130"/>
      <c r="I33" s="130"/>
      <c r="J33" s="130"/>
      <c r="K33" s="131">
        <f>+K34+K37+K40+K43+K46</f>
        <v>0</v>
      </c>
      <c r="L33" s="131">
        <f>+L34+L37+L40+L43+L46</f>
        <v>6402</v>
      </c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0"/>
    </row>
    <row r="34" spans="2:25" s="120" customFormat="1" ht="30">
      <c r="B34" s="133" t="s">
        <v>20</v>
      </c>
      <c r="C34" s="134" t="s">
        <v>1055</v>
      </c>
      <c r="D34" s="135">
        <f>SUM(D35:D36)</f>
        <v>0.2</v>
      </c>
      <c r="E34" s="135">
        <f>SUM(E35:E36)</f>
        <v>0</v>
      </c>
      <c r="F34" s="136">
        <v>43467</v>
      </c>
      <c r="G34" s="136">
        <v>43820</v>
      </c>
      <c r="H34" s="136"/>
      <c r="I34" s="121" t="s">
        <v>884</v>
      </c>
      <c r="J34" s="121"/>
      <c r="K34" s="133"/>
      <c r="L34" s="137">
        <v>1200</v>
      </c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21"/>
    </row>
    <row r="35" spans="2:25" ht="30">
      <c r="B35" s="139" t="s">
        <v>4</v>
      </c>
      <c r="C35" s="6" t="s">
        <v>1056</v>
      </c>
      <c r="D35" s="159">
        <v>0.1</v>
      </c>
      <c r="E35" s="159">
        <f>(SUM(M35:X35)*D35)</f>
        <v>0</v>
      </c>
      <c r="F35" s="160">
        <v>43466</v>
      </c>
      <c r="G35" s="160">
        <v>43830</v>
      </c>
      <c r="H35" s="160"/>
      <c r="I35" s="161" t="s">
        <v>885</v>
      </c>
      <c r="J35" s="141" t="s">
        <v>886</v>
      </c>
      <c r="K35" s="161"/>
      <c r="L35" s="162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1"/>
    </row>
    <row r="36" spans="2:25" ht="30">
      <c r="B36" s="139" t="s">
        <v>5</v>
      </c>
      <c r="C36" s="6" t="s">
        <v>1057</v>
      </c>
      <c r="D36" s="159">
        <v>0.1</v>
      </c>
      <c r="E36" s="159">
        <f>(SUM(M36:X36)*D36)</f>
        <v>0</v>
      </c>
      <c r="F36" s="160">
        <v>43466</v>
      </c>
      <c r="G36" s="160">
        <v>43830</v>
      </c>
      <c r="H36" s="160"/>
      <c r="I36" s="161" t="s">
        <v>885</v>
      </c>
      <c r="J36" s="141" t="s">
        <v>886</v>
      </c>
      <c r="K36" s="161"/>
      <c r="L36" s="162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1"/>
    </row>
    <row r="37" spans="2:25" s="120" customFormat="1" ht="30">
      <c r="B37" s="133" t="s">
        <v>23</v>
      </c>
      <c r="C37" s="134" t="s">
        <v>1058</v>
      </c>
      <c r="D37" s="135">
        <f>SUM(D38:D39)</f>
        <v>0.2</v>
      </c>
      <c r="E37" s="135">
        <f>SUM(E38:E39)</f>
        <v>0</v>
      </c>
      <c r="F37" s="136">
        <v>43467</v>
      </c>
      <c r="G37" s="136">
        <v>43830</v>
      </c>
      <c r="H37" s="136"/>
      <c r="I37" s="121" t="s">
        <v>884</v>
      </c>
      <c r="J37" s="121"/>
      <c r="K37" s="133"/>
      <c r="L37" s="137">
        <v>1000</v>
      </c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21"/>
    </row>
    <row r="38" spans="2:25">
      <c r="B38" s="139" t="s">
        <v>9</v>
      </c>
      <c r="C38" s="6" t="s">
        <v>1052</v>
      </c>
      <c r="D38" s="159">
        <v>0.1</v>
      </c>
      <c r="E38" s="159">
        <f>(SUM(M38:X38)*D38)</f>
        <v>0</v>
      </c>
      <c r="F38" s="160">
        <v>43556</v>
      </c>
      <c r="G38" s="160">
        <v>43830</v>
      </c>
      <c r="H38" s="160"/>
      <c r="I38" s="161" t="s">
        <v>885</v>
      </c>
      <c r="J38" s="141" t="s">
        <v>1054</v>
      </c>
      <c r="K38" s="161"/>
      <c r="L38" s="162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1"/>
    </row>
    <row r="39" spans="2:25" ht="30">
      <c r="B39" s="139" t="s">
        <v>10</v>
      </c>
      <c r="C39" s="6" t="s">
        <v>1053</v>
      </c>
      <c r="D39" s="159">
        <v>0.1</v>
      </c>
      <c r="E39" s="159">
        <f>(SUM(M39:X39)*D39)</f>
        <v>0</v>
      </c>
      <c r="F39" s="160">
        <v>43556</v>
      </c>
      <c r="G39" s="160">
        <v>43830</v>
      </c>
      <c r="H39" s="160"/>
      <c r="I39" s="161" t="s">
        <v>885</v>
      </c>
      <c r="J39" s="141" t="s">
        <v>1054</v>
      </c>
      <c r="K39" s="161"/>
      <c r="L39" s="162"/>
      <c r="M39" s="164"/>
      <c r="N39" s="164"/>
      <c r="O39" s="164"/>
      <c r="P39" s="163"/>
      <c r="Q39" s="163"/>
      <c r="R39" s="163"/>
      <c r="S39" s="163"/>
      <c r="T39" s="163"/>
      <c r="U39" s="163"/>
      <c r="V39" s="163"/>
      <c r="W39" s="163"/>
      <c r="X39" s="163"/>
      <c r="Y39" s="161"/>
    </row>
    <row r="40" spans="2:25" s="120" customFormat="1" ht="45">
      <c r="B40" s="133" t="s">
        <v>22</v>
      </c>
      <c r="C40" s="134" t="s">
        <v>1059</v>
      </c>
      <c r="D40" s="135">
        <f>SUM(D41:D42)</f>
        <v>0.2</v>
      </c>
      <c r="E40" s="135">
        <f>SUM(E41:E42)</f>
        <v>0</v>
      </c>
      <c r="F40" s="136">
        <v>43539</v>
      </c>
      <c r="G40" s="136">
        <v>43830</v>
      </c>
      <c r="H40" s="136"/>
      <c r="I40" s="121" t="s">
        <v>1010</v>
      </c>
      <c r="J40" s="121"/>
      <c r="K40" s="133"/>
      <c r="L40" s="137">
        <v>1500</v>
      </c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21"/>
    </row>
    <row r="41" spans="2:25" ht="30">
      <c r="B41" s="139" t="s">
        <v>14</v>
      </c>
      <c r="C41" s="6" t="s">
        <v>1060</v>
      </c>
      <c r="D41" s="159">
        <v>0.1</v>
      </c>
      <c r="E41" s="159">
        <f>(SUM(M41:X41)*D41)</f>
        <v>0</v>
      </c>
      <c r="F41" s="160">
        <v>43539</v>
      </c>
      <c r="G41" s="160">
        <v>43830</v>
      </c>
      <c r="H41" s="160"/>
      <c r="I41" s="141" t="s">
        <v>1061</v>
      </c>
      <c r="J41" s="141" t="s">
        <v>1054</v>
      </c>
      <c r="K41" s="161"/>
      <c r="L41" s="162"/>
      <c r="M41" s="164"/>
      <c r="N41" s="164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41"/>
    </row>
    <row r="42" spans="2:25">
      <c r="B42" s="139" t="s">
        <v>15</v>
      </c>
      <c r="C42" s="6" t="s">
        <v>1077</v>
      </c>
      <c r="D42" s="159">
        <v>0.1</v>
      </c>
      <c r="E42" s="159">
        <f>(SUM(M42:X42)*D42)</f>
        <v>0</v>
      </c>
      <c r="F42" s="160">
        <v>43647</v>
      </c>
      <c r="G42" s="160">
        <v>43830</v>
      </c>
      <c r="H42" s="160"/>
      <c r="I42" s="141" t="s">
        <v>1061</v>
      </c>
      <c r="J42" s="141" t="s">
        <v>1054</v>
      </c>
      <c r="K42" s="161"/>
      <c r="L42" s="162"/>
      <c r="M42" s="164"/>
      <c r="N42" s="164"/>
      <c r="O42" s="164"/>
      <c r="P42" s="164"/>
      <c r="Q42" s="164"/>
      <c r="R42" s="164"/>
      <c r="S42" s="163"/>
      <c r="T42" s="163"/>
      <c r="U42" s="163"/>
      <c r="V42" s="163"/>
      <c r="W42" s="163"/>
      <c r="X42" s="163"/>
      <c r="Y42" s="141"/>
    </row>
    <row r="43" spans="2:25" s="120" customFormat="1" ht="30">
      <c r="B43" s="133" t="s">
        <v>21</v>
      </c>
      <c r="C43" s="134" t="s">
        <v>1062</v>
      </c>
      <c r="D43" s="135">
        <f>SUM(D44:D45)</f>
        <v>0.2</v>
      </c>
      <c r="E43" s="135">
        <f>SUM(E44:E45)</f>
        <v>0</v>
      </c>
      <c r="F43" s="136">
        <v>43467</v>
      </c>
      <c r="G43" s="136">
        <v>43830</v>
      </c>
      <c r="H43" s="136"/>
      <c r="I43" s="121" t="s">
        <v>1013</v>
      </c>
      <c r="J43" s="121"/>
      <c r="K43" s="133"/>
      <c r="L43" s="137">
        <v>1200</v>
      </c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3"/>
    </row>
    <row r="44" spans="2:25" ht="45">
      <c r="B44" s="139" t="s">
        <v>16</v>
      </c>
      <c r="C44" s="6" t="s">
        <v>1078</v>
      </c>
      <c r="D44" s="159">
        <v>0.1</v>
      </c>
      <c r="E44" s="159">
        <f>(SUM(M44:X44)*D44)</f>
        <v>0</v>
      </c>
      <c r="F44" s="160">
        <v>43467</v>
      </c>
      <c r="G44" s="160">
        <v>43830</v>
      </c>
      <c r="H44" s="160"/>
      <c r="I44" s="141" t="s">
        <v>1011</v>
      </c>
      <c r="J44" s="141" t="s">
        <v>935</v>
      </c>
      <c r="K44" s="161"/>
      <c r="L44" s="162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1"/>
    </row>
    <row r="45" spans="2:25" ht="45">
      <c r="B45" s="139" t="s">
        <v>17</v>
      </c>
      <c r="C45" s="6" t="s">
        <v>1063</v>
      </c>
      <c r="D45" s="159">
        <v>0.1</v>
      </c>
      <c r="E45" s="159">
        <f>(SUM(M45:X45)*D45)</f>
        <v>0</v>
      </c>
      <c r="F45" s="160">
        <v>43467</v>
      </c>
      <c r="G45" s="160">
        <v>43830</v>
      </c>
      <c r="H45" s="160"/>
      <c r="I45" s="141" t="s">
        <v>1011</v>
      </c>
      <c r="J45" s="141" t="s">
        <v>935</v>
      </c>
      <c r="K45" s="161"/>
      <c r="L45" s="162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1"/>
    </row>
    <row r="46" spans="2:25" s="120" customFormat="1">
      <c r="B46" s="133" t="s">
        <v>1065</v>
      </c>
      <c r="C46" s="134" t="s">
        <v>1064</v>
      </c>
      <c r="D46" s="135">
        <f>SUM(D47:D48)</f>
        <v>0.2</v>
      </c>
      <c r="E46" s="135">
        <f>SUM(E47:E48)</f>
        <v>0</v>
      </c>
      <c r="F46" s="136">
        <v>43467</v>
      </c>
      <c r="G46" s="136">
        <v>43465</v>
      </c>
      <c r="H46" s="136"/>
      <c r="I46" s="133" t="s">
        <v>884</v>
      </c>
      <c r="J46" s="121"/>
      <c r="K46" s="133"/>
      <c r="L46" s="137">
        <v>1502</v>
      </c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3"/>
    </row>
    <row r="47" spans="2:25" ht="45">
      <c r="B47" s="139" t="s">
        <v>1066</v>
      </c>
      <c r="C47" s="166" t="s">
        <v>1079</v>
      </c>
      <c r="D47" s="159">
        <v>0.1</v>
      </c>
      <c r="E47" s="159">
        <f>(SUM(M47:X47)*D47)</f>
        <v>0</v>
      </c>
      <c r="F47" s="160">
        <v>43467</v>
      </c>
      <c r="G47" s="160">
        <v>43830</v>
      </c>
      <c r="H47" s="160"/>
      <c r="I47" s="161" t="s">
        <v>885</v>
      </c>
      <c r="J47" s="141" t="s">
        <v>935</v>
      </c>
      <c r="K47" s="161"/>
      <c r="L47" s="162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1"/>
    </row>
    <row r="48" spans="2:25" ht="30">
      <c r="B48" s="139" t="s">
        <v>1067</v>
      </c>
      <c r="C48" s="166" t="s">
        <v>1068</v>
      </c>
      <c r="D48" s="159">
        <v>0.1</v>
      </c>
      <c r="E48" s="159">
        <f>(SUM(M48:X48)*D48)</f>
        <v>0</v>
      </c>
      <c r="F48" s="160">
        <v>43467</v>
      </c>
      <c r="G48" s="160">
        <v>43830</v>
      </c>
      <c r="H48" s="160"/>
      <c r="I48" s="161" t="s">
        <v>885</v>
      </c>
      <c r="J48" s="141" t="s">
        <v>935</v>
      </c>
      <c r="K48" s="161"/>
      <c r="L48" s="162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1"/>
    </row>
    <row r="49" spans="2:25" s="7" customFormat="1">
      <c r="B49" s="128" t="s">
        <v>32</v>
      </c>
      <c r="C49" s="128" t="s">
        <v>863</v>
      </c>
      <c r="D49" s="129">
        <f>D50+D56+D61+D63</f>
        <v>1.0000000000000002</v>
      </c>
      <c r="E49" s="129">
        <f>E50+E56+E61+E63</f>
        <v>0</v>
      </c>
      <c r="F49" s="130"/>
      <c r="G49" s="130"/>
      <c r="H49" s="130"/>
      <c r="I49" s="130"/>
      <c r="J49" s="130"/>
      <c r="K49" s="131">
        <f>+K50+K56+K61+K63</f>
        <v>0</v>
      </c>
      <c r="L49" s="131">
        <f>+L50+L56+L61+L63</f>
        <v>5000</v>
      </c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0"/>
    </row>
    <row r="50" spans="2:25" s="120" customFormat="1" ht="30">
      <c r="B50" s="133" t="s">
        <v>20</v>
      </c>
      <c r="C50" s="134" t="s">
        <v>874</v>
      </c>
      <c r="D50" s="135">
        <f>SUM(D51:D55)</f>
        <v>0.30000000000000004</v>
      </c>
      <c r="E50" s="135">
        <f>SUM(E51:E55)</f>
        <v>0</v>
      </c>
      <c r="F50" s="136">
        <v>43466</v>
      </c>
      <c r="G50" s="136">
        <v>43820</v>
      </c>
      <c r="H50" s="136"/>
      <c r="I50" s="121" t="s">
        <v>1012</v>
      </c>
      <c r="J50" s="121"/>
      <c r="K50" s="133"/>
      <c r="L50" s="137">
        <v>4000</v>
      </c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21"/>
    </row>
    <row r="51" spans="2:25">
      <c r="B51" s="140" t="s">
        <v>4</v>
      </c>
      <c r="C51" s="6" t="s">
        <v>877</v>
      </c>
      <c r="D51" s="159">
        <v>0.05</v>
      </c>
      <c r="E51" s="159">
        <f>(SUM(M51:X51)*D51)</f>
        <v>0</v>
      </c>
      <c r="F51" s="160">
        <v>43466</v>
      </c>
      <c r="G51" s="160">
        <v>43830</v>
      </c>
      <c r="H51" s="160"/>
      <c r="I51" s="141" t="s">
        <v>876</v>
      </c>
      <c r="J51" s="141" t="s">
        <v>936</v>
      </c>
      <c r="K51" s="161"/>
      <c r="L51" s="162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41"/>
    </row>
    <row r="52" spans="2:25">
      <c r="B52" s="140" t="s">
        <v>5</v>
      </c>
      <c r="C52" s="6" t="s">
        <v>878</v>
      </c>
      <c r="D52" s="159">
        <v>0.05</v>
      </c>
      <c r="E52" s="159">
        <f>(SUM(M52:X52)*D52)</f>
        <v>0</v>
      </c>
      <c r="F52" s="160">
        <v>43617</v>
      </c>
      <c r="G52" s="160">
        <v>43769</v>
      </c>
      <c r="H52" s="160"/>
      <c r="I52" s="141" t="s">
        <v>876</v>
      </c>
      <c r="J52" s="141" t="s">
        <v>936</v>
      </c>
      <c r="K52" s="161"/>
      <c r="L52" s="162"/>
      <c r="M52" s="164"/>
      <c r="N52" s="164"/>
      <c r="O52" s="164"/>
      <c r="P52" s="164"/>
      <c r="Q52" s="164"/>
      <c r="R52" s="163"/>
      <c r="S52" s="163"/>
      <c r="T52" s="163"/>
      <c r="U52" s="163"/>
      <c r="V52" s="163"/>
      <c r="W52" s="164"/>
      <c r="X52" s="164"/>
      <c r="Y52" s="141"/>
    </row>
    <row r="53" spans="2:25">
      <c r="B53" s="140" t="s">
        <v>6</v>
      </c>
      <c r="C53" s="6" t="s">
        <v>881</v>
      </c>
      <c r="D53" s="159">
        <v>0.05</v>
      </c>
      <c r="E53" s="159">
        <f>(SUM(M53:X53)*D53)</f>
        <v>0</v>
      </c>
      <c r="F53" s="160">
        <v>43497</v>
      </c>
      <c r="G53" s="160">
        <v>43524</v>
      </c>
      <c r="H53" s="160"/>
      <c r="I53" s="141" t="s">
        <v>876</v>
      </c>
      <c r="J53" s="141" t="s">
        <v>936</v>
      </c>
      <c r="K53" s="161"/>
      <c r="L53" s="162"/>
      <c r="M53" s="164"/>
      <c r="N53" s="163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41"/>
    </row>
    <row r="54" spans="2:25" ht="30">
      <c r="B54" s="140" t="s">
        <v>7</v>
      </c>
      <c r="C54" s="6" t="s">
        <v>879</v>
      </c>
      <c r="D54" s="159">
        <v>0.05</v>
      </c>
      <c r="E54" s="159">
        <f>(SUM(M54:X54)*D54)</f>
        <v>0</v>
      </c>
      <c r="F54" s="160">
        <v>43466</v>
      </c>
      <c r="G54" s="160" t="s">
        <v>1072</v>
      </c>
      <c r="H54" s="160"/>
      <c r="I54" s="141" t="s">
        <v>876</v>
      </c>
      <c r="J54" s="141" t="s">
        <v>936</v>
      </c>
      <c r="K54" s="161"/>
      <c r="L54" s="162"/>
      <c r="M54" s="163"/>
      <c r="N54" s="163"/>
      <c r="O54" s="163"/>
      <c r="P54" s="163"/>
      <c r="Q54" s="163"/>
      <c r="R54" s="164"/>
      <c r="S54" s="164"/>
      <c r="T54" s="163"/>
      <c r="U54" s="164"/>
      <c r="V54" s="164"/>
      <c r="W54" s="163"/>
      <c r="X54" s="164"/>
      <c r="Y54" s="141"/>
    </row>
    <row r="55" spans="2:25">
      <c r="B55" s="140" t="s">
        <v>8</v>
      </c>
      <c r="C55" s="6" t="s">
        <v>872</v>
      </c>
      <c r="D55" s="159">
        <v>0.1</v>
      </c>
      <c r="E55" s="159">
        <f>(SUM(M55:X55)*D55)</f>
        <v>0</v>
      </c>
      <c r="F55" s="160">
        <v>43800</v>
      </c>
      <c r="G55" s="160">
        <v>43830</v>
      </c>
      <c r="H55" s="160"/>
      <c r="I55" s="161" t="s">
        <v>884</v>
      </c>
      <c r="J55" s="141" t="s">
        <v>936</v>
      </c>
      <c r="K55" s="161"/>
      <c r="L55" s="162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3"/>
      <c r="Y55" s="161"/>
    </row>
    <row r="56" spans="2:25" s="120" customFormat="1" ht="30">
      <c r="B56" s="133" t="s">
        <v>23</v>
      </c>
      <c r="C56" s="134" t="s">
        <v>1040</v>
      </c>
      <c r="D56" s="135">
        <f>SUM(D57:D60)</f>
        <v>0.30000000000000004</v>
      </c>
      <c r="E56" s="135">
        <f>SUM(E57:E60)</f>
        <v>0</v>
      </c>
      <c r="F56" s="136">
        <v>43466</v>
      </c>
      <c r="G56" s="136">
        <v>43830</v>
      </c>
      <c r="H56" s="136"/>
      <c r="I56" s="121" t="s">
        <v>1012</v>
      </c>
      <c r="J56" s="121"/>
      <c r="K56" s="133"/>
      <c r="L56" s="137">
        <v>1000</v>
      </c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3"/>
    </row>
    <row r="57" spans="2:25" ht="30">
      <c r="B57" s="139" t="s">
        <v>9</v>
      </c>
      <c r="C57" s="6" t="s">
        <v>880</v>
      </c>
      <c r="D57" s="159">
        <v>0.1</v>
      </c>
      <c r="E57" s="159">
        <f>(SUM(M57:X57)*D57)</f>
        <v>0</v>
      </c>
      <c r="F57" s="160">
        <v>43497</v>
      </c>
      <c r="G57" s="160">
        <v>43830</v>
      </c>
      <c r="H57" s="160"/>
      <c r="I57" s="161" t="s">
        <v>871</v>
      </c>
      <c r="J57" s="141" t="s">
        <v>936</v>
      </c>
      <c r="K57" s="161"/>
      <c r="L57" s="162"/>
      <c r="M57" s="164"/>
      <c r="N57" s="163"/>
      <c r="O57" s="164"/>
      <c r="P57" s="163"/>
      <c r="Q57" s="164"/>
      <c r="R57" s="163"/>
      <c r="S57" s="164"/>
      <c r="T57" s="163"/>
      <c r="U57" s="164"/>
      <c r="V57" s="163"/>
      <c r="W57" s="164"/>
      <c r="X57" s="163"/>
      <c r="Y57" s="161"/>
    </row>
    <row r="58" spans="2:25">
      <c r="B58" s="139" t="s">
        <v>10</v>
      </c>
      <c r="C58" s="6" t="s">
        <v>881</v>
      </c>
      <c r="D58" s="159">
        <v>0.05</v>
      </c>
      <c r="E58" s="159">
        <f>(SUM(M58:X58)*D58)</f>
        <v>0</v>
      </c>
      <c r="F58" s="160">
        <v>43497</v>
      </c>
      <c r="G58" s="160">
        <v>43524</v>
      </c>
      <c r="H58" s="160"/>
      <c r="I58" s="161" t="s">
        <v>871</v>
      </c>
      <c r="J58" s="141" t="s">
        <v>936</v>
      </c>
      <c r="K58" s="161"/>
      <c r="L58" s="162"/>
      <c r="M58" s="164"/>
      <c r="N58" s="163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1"/>
    </row>
    <row r="59" spans="2:25" ht="30">
      <c r="B59" s="139" t="s">
        <v>11</v>
      </c>
      <c r="C59" s="6" t="s">
        <v>882</v>
      </c>
      <c r="D59" s="159">
        <v>0.05</v>
      </c>
      <c r="E59" s="159">
        <f>(SUM(M59:X59)*D59)</f>
        <v>0</v>
      </c>
      <c r="F59" s="160">
        <v>43466</v>
      </c>
      <c r="G59" s="160">
        <v>43830</v>
      </c>
      <c r="H59" s="160"/>
      <c r="I59" s="161" t="s">
        <v>871</v>
      </c>
      <c r="J59" s="141" t="s">
        <v>936</v>
      </c>
      <c r="K59" s="161"/>
      <c r="L59" s="162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1"/>
    </row>
    <row r="60" spans="2:25">
      <c r="B60" s="139" t="s">
        <v>12</v>
      </c>
      <c r="C60" s="6" t="s">
        <v>872</v>
      </c>
      <c r="D60" s="159">
        <v>0.1</v>
      </c>
      <c r="E60" s="159">
        <f>(SUM(M60:X60)*D60)</f>
        <v>0</v>
      </c>
      <c r="F60" s="160">
        <v>43800</v>
      </c>
      <c r="G60" s="160">
        <v>43830</v>
      </c>
      <c r="H60" s="160"/>
      <c r="I60" s="161" t="s">
        <v>884</v>
      </c>
      <c r="J60" s="141" t="s">
        <v>936</v>
      </c>
      <c r="K60" s="161"/>
      <c r="L60" s="162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3"/>
      <c r="Y60" s="161"/>
    </row>
    <row r="61" spans="2:25" s="120" customFormat="1" ht="30">
      <c r="B61" s="133" t="s">
        <v>22</v>
      </c>
      <c r="C61" s="134" t="s">
        <v>875</v>
      </c>
      <c r="D61" s="135">
        <f>SUM(D62:D62)</f>
        <v>0.3</v>
      </c>
      <c r="E61" s="135">
        <f>SUM(E62:E62)</f>
        <v>0</v>
      </c>
      <c r="F61" s="136">
        <v>43466</v>
      </c>
      <c r="G61" s="136"/>
      <c r="H61" s="136"/>
      <c r="I61" s="121" t="s">
        <v>1014</v>
      </c>
      <c r="J61" s="121"/>
      <c r="K61" s="133"/>
      <c r="L61" s="137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3"/>
    </row>
    <row r="62" spans="2:25" ht="30">
      <c r="B62" s="139" t="s">
        <v>14</v>
      </c>
      <c r="C62" s="167" t="s">
        <v>1069</v>
      </c>
      <c r="D62" s="159">
        <v>0.3</v>
      </c>
      <c r="E62" s="159">
        <f>(SUM(M62:X62)*D62)</f>
        <v>0</v>
      </c>
      <c r="F62" s="160">
        <v>43770</v>
      </c>
      <c r="G62" s="160">
        <v>43799</v>
      </c>
      <c r="H62" s="160"/>
      <c r="I62" s="141" t="s">
        <v>1070</v>
      </c>
      <c r="J62" s="141" t="s">
        <v>936</v>
      </c>
      <c r="K62" s="161"/>
      <c r="L62" s="162"/>
      <c r="M62" s="165"/>
      <c r="N62" s="165"/>
      <c r="O62" s="165"/>
      <c r="P62" s="165"/>
      <c r="Q62" s="164"/>
      <c r="R62" s="164"/>
      <c r="S62" s="164"/>
      <c r="T62" s="164"/>
      <c r="U62" s="165"/>
      <c r="V62" s="165"/>
      <c r="W62" s="163"/>
      <c r="X62" s="165"/>
      <c r="Y62" s="161"/>
    </row>
    <row r="63" spans="2:25" s="120" customFormat="1">
      <c r="B63" s="133" t="s">
        <v>21</v>
      </c>
      <c r="C63" s="134" t="s">
        <v>1033</v>
      </c>
      <c r="D63" s="135">
        <f>SUM(D64:D64)</f>
        <v>0.1</v>
      </c>
      <c r="E63" s="135">
        <f>SUM(E64:E64)</f>
        <v>0</v>
      </c>
      <c r="F63" s="136">
        <v>43466</v>
      </c>
      <c r="G63" s="136">
        <v>43585</v>
      </c>
      <c r="H63" s="136"/>
      <c r="I63" s="121" t="s">
        <v>1036</v>
      </c>
      <c r="J63" s="121"/>
      <c r="K63" s="133"/>
      <c r="L63" s="137"/>
      <c r="M63" s="138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3"/>
    </row>
    <row r="64" spans="2:25">
      <c r="B64" s="139" t="s">
        <v>16</v>
      </c>
      <c r="C64" s="167" t="s">
        <v>1034</v>
      </c>
      <c r="D64" s="159">
        <v>0.1</v>
      </c>
      <c r="E64" s="159">
        <f>(SUM(M64:X64)*D64)</f>
        <v>0</v>
      </c>
      <c r="F64" s="160">
        <v>43556</v>
      </c>
      <c r="G64" s="160">
        <v>43585</v>
      </c>
      <c r="H64" s="160"/>
      <c r="I64" s="161" t="s">
        <v>1035</v>
      </c>
      <c r="J64" s="141" t="s">
        <v>936</v>
      </c>
      <c r="K64" s="161"/>
      <c r="L64" s="162"/>
      <c r="M64" s="165"/>
      <c r="N64" s="165"/>
      <c r="O64" s="165"/>
      <c r="P64" s="163"/>
      <c r="Q64" s="164"/>
      <c r="R64" s="164"/>
      <c r="S64" s="164"/>
      <c r="T64" s="164"/>
      <c r="U64" s="165"/>
      <c r="V64" s="165"/>
      <c r="W64" s="164"/>
      <c r="X64" s="165"/>
      <c r="Y64" s="161"/>
    </row>
    <row r="65" spans="2:25" s="7" customFormat="1">
      <c r="B65" s="128" t="s">
        <v>32</v>
      </c>
      <c r="C65" s="128" t="s">
        <v>864</v>
      </c>
      <c r="D65" s="129">
        <f>+D66+D70</f>
        <v>1</v>
      </c>
      <c r="E65" s="129">
        <f>E66+E70</f>
        <v>0</v>
      </c>
      <c r="F65" s="130"/>
      <c r="G65" s="130"/>
      <c r="H65" s="130"/>
      <c r="I65" s="130"/>
      <c r="J65" s="130"/>
      <c r="K65" s="131">
        <f>+K66+K70</f>
        <v>0</v>
      </c>
      <c r="L65" s="131">
        <f>+L66+L70</f>
        <v>4252</v>
      </c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0"/>
    </row>
    <row r="66" spans="2:25" s="120" customFormat="1" ht="30">
      <c r="B66" s="133" t="s">
        <v>20</v>
      </c>
      <c r="C66" s="134" t="s">
        <v>993</v>
      </c>
      <c r="D66" s="135">
        <f>SUM(D67:D69)</f>
        <v>0.5</v>
      </c>
      <c r="E66" s="135">
        <f>SUM(E67:E69)</f>
        <v>0</v>
      </c>
      <c r="F66" s="136">
        <v>38353</v>
      </c>
      <c r="G66" s="136">
        <v>43768</v>
      </c>
      <c r="H66" s="136"/>
      <c r="I66" s="121" t="s">
        <v>1015</v>
      </c>
      <c r="J66" s="133"/>
      <c r="K66" s="133"/>
      <c r="L66" s="137">
        <v>800</v>
      </c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21"/>
    </row>
    <row r="67" spans="2:25">
      <c r="B67" s="139" t="s">
        <v>4</v>
      </c>
      <c r="C67" s="6" t="s">
        <v>994</v>
      </c>
      <c r="D67" s="159">
        <v>0.25</v>
      </c>
      <c r="E67" s="159">
        <f>(SUM(M67:X67)*D67)</f>
        <v>0</v>
      </c>
      <c r="F67" s="160">
        <v>43586</v>
      </c>
      <c r="G67" s="160">
        <v>43738</v>
      </c>
      <c r="H67" s="160"/>
      <c r="I67" s="161" t="s">
        <v>884</v>
      </c>
      <c r="J67" s="168" t="s">
        <v>1107</v>
      </c>
      <c r="K67" s="161"/>
      <c r="L67" s="162"/>
      <c r="M67" s="164"/>
      <c r="N67" s="164"/>
      <c r="O67" s="164"/>
      <c r="P67" s="164"/>
      <c r="Q67" s="163"/>
      <c r="R67" s="163"/>
      <c r="S67" s="163"/>
      <c r="T67" s="163"/>
      <c r="U67" s="163"/>
      <c r="V67" s="169"/>
      <c r="W67" s="169"/>
      <c r="X67" s="164"/>
      <c r="Y67" s="141"/>
    </row>
    <row r="68" spans="2:25">
      <c r="B68" s="139" t="s">
        <v>6</v>
      </c>
      <c r="C68" s="6" t="s">
        <v>995</v>
      </c>
      <c r="D68" s="159">
        <v>0.15</v>
      </c>
      <c r="E68" s="159">
        <f>(SUM(M68:X68)*D68)</f>
        <v>0</v>
      </c>
      <c r="F68" s="160">
        <v>43617</v>
      </c>
      <c r="G68" s="160">
        <v>43768</v>
      </c>
      <c r="H68" s="160"/>
      <c r="I68" s="161" t="s">
        <v>884</v>
      </c>
      <c r="J68" s="168" t="s">
        <v>1107</v>
      </c>
      <c r="K68" s="161"/>
      <c r="L68" s="162"/>
      <c r="M68" s="164"/>
      <c r="N68" s="164"/>
      <c r="O68" s="164"/>
      <c r="P68" s="164"/>
      <c r="Q68" s="169"/>
      <c r="R68" s="163"/>
      <c r="S68" s="163"/>
      <c r="T68" s="163"/>
      <c r="U68" s="163"/>
      <c r="V68" s="163"/>
      <c r="W68" s="169"/>
      <c r="X68" s="164"/>
      <c r="Y68" s="141"/>
    </row>
    <row r="69" spans="2:25">
      <c r="B69" s="139" t="s">
        <v>7</v>
      </c>
      <c r="C69" s="6" t="s">
        <v>996</v>
      </c>
      <c r="D69" s="159">
        <v>0.1</v>
      </c>
      <c r="E69" s="159">
        <f>(SUM(M69:X69)*D69)</f>
        <v>0</v>
      </c>
      <c r="F69" s="160">
        <v>43466</v>
      </c>
      <c r="G69" s="160">
        <v>43585</v>
      </c>
      <c r="H69" s="160"/>
      <c r="I69" s="161" t="s">
        <v>884</v>
      </c>
      <c r="J69" s="168" t="s">
        <v>1107</v>
      </c>
      <c r="K69" s="161"/>
      <c r="L69" s="162"/>
      <c r="M69" s="163"/>
      <c r="N69" s="163"/>
      <c r="O69" s="163"/>
      <c r="P69" s="163"/>
      <c r="Q69" s="169"/>
      <c r="R69" s="164"/>
      <c r="S69" s="164"/>
      <c r="T69" s="164"/>
      <c r="U69" s="164"/>
      <c r="V69" s="164"/>
      <c r="W69" s="164"/>
      <c r="X69" s="164"/>
      <c r="Y69" s="161"/>
    </row>
    <row r="70" spans="2:25" s="120" customFormat="1" ht="30">
      <c r="B70" s="133" t="s">
        <v>23</v>
      </c>
      <c r="C70" s="134" t="s">
        <v>997</v>
      </c>
      <c r="D70" s="135">
        <f>SUM(D71:D73)</f>
        <v>0.5</v>
      </c>
      <c r="E70" s="135">
        <f>SUM(E71:E73)</f>
        <v>0</v>
      </c>
      <c r="F70" s="136">
        <v>43467</v>
      </c>
      <c r="G70" s="136">
        <v>43830</v>
      </c>
      <c r="H70" s="136"/>
      <c r="I70" s="121" t="s">
        <v>1016</v>
      </c>
      <c r="J70" s="133"/>
      <c r="K70" s="133"/>
      <c r="L70" s="137">
        <v>3452</v>
      </c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3"/>
    </row>
    <row r="71" spans="2:25" ht="30">
      <c r="B71" s="139" t="s">
        <v>9</v>
      </c>
      <c r="C71" s="6" t="s">
        <v>1071</v>
      </c>
      <c r="D71" s="159">
        <v>0.2</v>
      </c>
      <c r="E71" s="159">
        <f>(SUM(M71:X71)*D71)</f>
        <v>0</v>
      </c>
      <c r="F71" s="160">
        <v>43586</v>
      </c>
      <c r="G71" s="160">
        <v>43799</v>
      </c>
      <c r="H71" s="160"/>
      <c r="I71" s="161" t="s">
        <v>871</v>
      </c>
      <c r="J71" s="168" t="s">
        <v>1107</v>
      </c>
      <c r="K71" s="161"/>
      <c r="L71" s="162"/>
      <c r="M71" s="164"/>
      <c r="N71" s="164"/>
      <c r="O71" s="164"/>
      <c r="P71" s="164"/>
      <c r="Q71" s="163"/>
      <c r="R71" s="163"/>
      <c r="S71" s="163"/>
      <c r="T71" s="163"/>
      <c r="U71" s="163"/>
      <c r="V71" s="163"/>
      <c r="W71" s="163"/>
      <c r="X71" s="164"/>
      <c r="Y71" s="161"/>
    </row>
    <row r="72" spans="2:25" ht="30">
      <c r="B72" s="139" t="s">
        <v>10</v>
      </c>
      <c r="C72" s="6" t="s">
        <v>998</v>
      </c>
      <c r="D72" s="159">
        <v>0.2</v>
      </c>
      <c r="E72" s="159">
        <f>(SUM(M72:X72)*D72)</f>
        <v>0</v>
      </c>
      <c r="F72" s="160">
        <v>43586</v>
      </c>
      <c r="G72" s="160">
        <v>43799</v>
      </c>
      <c r="H72" s="160"/>
      <c r="I72" s="161" t="s">
        <v>871</v>
      </c>
      <c r="J72" s="168" t="s">
        <v>1107</v>
      </c>
      <c r="K72" s="161"/>
      <c r="L72" s="162"/>
      <c r="M72" s="164"/>
      <c r="N72" s="164"/>
      <c r="O72" s="164"/>
      <c r="P72" s="164"/>
      <c r="Q72" s="163"/>
      <c r="R72" s="163"/>
      <c r="S72" s="163"/>
      <c r="T72" s="163"/>
      <c r="U72" s="163"/>
      <c r="V72" s="163"/>
      <c r="W72" s="163"/>
      <c r="X72" s="164"/>
      <c r="Y72" s="161"/>
    </row>
    <row r="73" spans="2:25">
      <c r="B73" s="139" t="s">
        <v>11</v>
      </c>
      <c r="C73" s="6" t="s">
        <v>872</v>
      </c>
      <c r="D73" s="159">
        <v>0.1</v>
      </c>
      <c r="E73" s="159">
        <f>(SUM(M73:X73)*D73)</f>
        <v>0</v>
      </c>
      <c r="F73" s="160">
        <v>43800</v>
      </c>
      <c r="G73" s="160">
        <v>43830</v>
      </c>
      <c r="H73" s="160"/>
      <c r="I73" s="161" t="s">
        <v>884</v>
      </c>
      <c r="J73" s="168" t="s">
        <v>1107</v>
      </c>
      <c r="K73" s="161"/>
      <c r="L73" s="162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3"/>
      <c r="Y73" s="161"/>
    </row>
    <row r="74" spans="2:25" s="7" customFormat="1">
      <c r="B74" s="128" t="s">
        <v>32</v>
      </c>
      <c r="C74" s="128" t="s">
        <v>866</v>
      </c>
      <c r="D74" s="129">
        <f>D75+D80+D82</f>
        <v>1</v>
      </c>
      <c r="E74" s="129">
        <f>E75+E80+E82</f>
        <v>0</v>
      </c>
      <c r="F74" s="130"/>
      <c r="G74" s="130"/>
      <c r="H74" s="130"/>
      <c r="I74" s="130"/>
      <c r="J74" s="130"/>
      <c r="K74" s="131">
        <f>+K75+K80+K82</f>
        <v>407805</v>
      </c>
      <c r="L74" s="131">
        <f>+L75+L80+L82</f>
        <v>142076</v>
      </c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0"/>
    </row>
    <row r="75" spans="2:25" s="120" customFormat="1" ht="30">
      <c r="B75" s="133" t="s">
        <v>20</v>
      </c>
      <c r="C75" s="134" t="s">
        <v>894</v>
      </c>
      <c r="D75" s="135">
        <f>SUM(D76:D79)</f>
        <v>0.6</v>
      </c>
      <c r="E75" s="135">
        <f>SUM(E76:E79)</f>
        <v>0</v>
      </c>
      <c r="F75" s="136">
        <v>43466</v>
      </c>
      <c r="G75" s="136">
        <v>43830</v>
      </c>
      <c r="H75" s="136"/>
      <c r="I75" s="133" t="s">
        <v>871</v>
      </c>
      <c r="J75" s="121"/>
      <c r="K75" s="179">
        <f>SUM(K76:K79)</f>
        <v>284400</v>
      </c>
      <c r="L75" s="137">
        <f>SUM(L76:L79)</f>
        <v>90076</v>
      </c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21"/>
    </row>
    <row r="76" spans="2:25">
      <c r="B76" s="139" t="s">
        <v>4</v>
      </c>
      <c r="C76" s="6" t="s">
        <v>893</v>
      </c>
      <c r="D76" s="159">
        <v>0.15</v>
      </c>
      <c r="E76" s="159">
        <f>(SUM(M76:X76)*D76)</f>
        <v>0</v>
      </c>
      <c r="F76" s="160">
        <v>43466</v>
      </c>
      <c r="G76" s="160">
        <v>43830</v>
      </c>
      <c r="H76" s="160"/>
      <c r="I76" s="141" t="s">
        <v>939</v>
      </c>
      <c r="J76" s="141" t="s">
        <v>937</v>
      </c>
      <c r="K76" s="162">
        <v>24000</v>
      </c>
      <c r="L76" s="162">
        <v>9076</v>
      </c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41"/>
    </row>
    <row r="77" spans="2:25">
      <c r="B77" s="139" t="s">
        <v>5</v>
      </c>
      <c r="C77" s="6" t="s">
        <v>895</v>
      </c>
      <c r="D77" s="159">
        <v>0.15</v>
      </c>
      <c r="E77" s="159">
        <f>(SUM(M77:X77)*D77)</f>
        <v>0</v>
      </c>
      <c r="F77" s="160">
        <v>43466</v>
      </c>
      <c r="G77" s="160">
        <v>43830</v>
      </c>
      <c r="H77" s="160"/>
      <c r="I77" s="141" t="s">
        <v>939</v>
      </c>
      <c r="J77" s="141" t="s">
        <v>937</v>
      </c>
      <c r="K77" s="162">
        <v>5900</v>
      </c>
      <c r="L77" s="162">
        <v>8000</v>
      </c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41"/>
    </row>
    <row r="78" spans="2:25">
      <c r="B78" s="139" t="s">
        <v>6</v>
      </c>
      <c r="C78" s="6" t="s">
        <v>896</v>
      </c>
      <c r="D78" s="159">
        <v>0.15</v>
      </c>
      <c r="E78" s="159">
        <f>(SUM(M78:X78)*D78)</f>
        <v>0</v>
      </c>
      <c r="F78" s="160">
        <v>43466</v>
      </c>
      <c r="G78" s="160">
        <v>43830</v>
      </c>
      <c r="H78" s="160"/>
      <c r="I78" s="141" t="s">
        <v>939</v>
      </c>
      <c r="J78" s="141" t="s">
        <v>937</v>
      </c>
      <c r="K78" s="162">
        <v>192000</v>
      </c>
      <c r="L78" s="162">
        <v>32000</v>
      </c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41"/>
    </row>
    <row r="79" spans="2:25">
      <c r="B79" s="139" t="s">
        <v>7</v>
      </c>
      <c r="C79" s="6" t="s">
        <v>897</v>
      </c>
      <c r="D79" s="159">
        <v>0.15</v>
      </c>
      <c r="E79" s="159">
        <f>(SUM(M79:X79)*D79)</f>
        <v>0</v>
      </c>
      <c r="F79" s="160">
        <v>43466</v>
      </c>
      <c r="G79" s="160">
        <v>43830</v>
      </c>
      <c r="H79" s="160"/>
      <c r="I79" s="161" t="s">
        <v>939</v>
      </c>
      <c r="J79" s="141" t="s">
        <v>937</v>
      </c>
      <c r="K79" s="162">
        <v>62500</v>
      </c>
      <c r="L79" s="162">
        <v>41000</v>
      </c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1"/>
    </row>
    <row r="80" spans="2:25" s="120" customFormat="1" ht="30">
      <c r="B80" s="133" t="s">
        <v>23</v>
      </c>
      <c r="C80" s="134" t="s">
        <v>898</v>
      </c>
      <c r="D80" s="135">
        <f>SUM(D81:D81)</f>
        <v>0.1</v>
      </c>
      <c r="E80" s="135">
        <f>SUM(E81:E81)</f>
        <v>0</v>
      </c>
      <c r="F80" s="136">
        <v>43466</v>
      </c>
      <c r="G80" s="136">
        <v>43830</v>
      </c>
      <c r="H80" s="136"/>
      <c r="I80" s="133" t="s">
        <v>871</v>
      </c>
      <c r="J80" s="121"/>
      <c r="K80" s="179">
        <f>SUM(K81)</f>
        <v>3500</v>
      </c>
      <c r="L80" s="137">
        <f>SUM(L81)</f>
        <v>3000</v>
      </c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3"/>
    </row>
    <row r="81" spans="2:25">
      <c r="B81" s="139" t="s">
        <v>9</v>
      </c>
      <c r="C81" s="6" t="s">
        <v>899</v>
      </c>
      <c r="D81" s="159">
        <v>0.1</v>
      </c>
      <c r="E81" s="159">
        <f>(SUM(M81:X81)*D81)</f>
        <v>0</v>
      </c>
      <c r="F81" s="160">
        <v>43466</v>
      </c>
      <c r="G81" s="160">
        <v>43830</v>
      </c>
      <c r="H81" s="160"/>
      <c r="I81" s="161" t="s">
        <v>939</v>
      </c>
      <c r="J81" s="141" t="s">
        <v>937</v>
      </c>
      <c r="K81" s="162">
        <v>3500</v>
      </c>
      <c r="L81" s="162">
        <v>3000</v>
      </c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1"/>
    </row>
    <row r="82" spans="2:25" s="120" customFormat="1">
      <c r="B82" s="133" t="s">
        <v>22</v>
      </c>
      <c r="C82" s="134" t="s">
        <v>900</v>
      </c>
      <c r="D82" s="135">
        <f>SUM(D83:D86)</f>
        <v>0.30000000000000004</v>
      </c>
      <c r="E82" s="135">
        <f>SUM(E83:E86)</f>
        <v>0</v>
      </c>
      <c r="F82" s="136">
        <v>43466</v>
      </c>
      <c r="G82" s="136">
        <v>43830</v>
      </c>
      <c r="H82" s="136"/>
      <c r="I82" s="133" t="s">
        <v>871</v>
      </c>
      <c r="J82" s="121"/>
      <c r="K82" s="137">
        <f>SUM(K83:K87)</f>
        <v>119905</v>
      </c>
      <c r="L82" s="137">
        <f>SUM(L83:L87)</f>
        <v>49000</v>
      </c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3"/>
    </row>
    <row r="83" spans="2:25">
      <c r="B83" s="139" t="s">
        <v>14</v>
      </c>
      <c r="C83" s="6" t="s">
        <v>903</v>
      </c>
      <c r="D83" s="159">
        <v>0.25</v>
      </c>
      <c r="E83" s="159">
        <f>(SUM(M83:X83)*D83)</f>
        <v>0</v>
      </c>
      <c r="F83" s="160">
        <v>43466</v>
      </c>
      <c r="G83" s="160">
        <v>43830</v>
      </c>
      <c r="H83" s="160"/>
      <c r="I83" s="161" t="s">
        <v>939</v>
      </c>
      <c r="J83" s="141" t="s">
        <v>937</v>
      </c>
      <c r="K83" s="162">
        <v>111600</v>
      </c>
      <c r="L83" s="162">
        <v>49000</v>
      </c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1"/>
    </row>
    <row r="84" spans="2:25">
      <c r="B84" s="139" t="s">
        <v>15</v>
      </c>
      <c r="C84" s="6" t="s">
        <v>904</v>
      </c>
      <c r="D84" s="159">
        <v>0.02</v>
      </c>
      <c r="E84" s="159">
        <f>(SUM(M84:X84)*D84)</f>
        <v>0</v>
      </c>
      <c r="F84" s="160">
        <v>43466</v>
      </c>
      <c r="G84" s="160">
        <v>43830</v>
      </c>
      <c r="H84" s="160"/>
      <c r="I84" s="161" t="s">
        <v>939</v>
      </c>
      <c r="J84" s="141" t="s">
        <v>937</v>
      </c>
      <c r="K84" s="162">
        <v>360</v>
      </c>
      <c r="L84" s="162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1"/>
    </row>
    <row r="85" spans="2:25">
      <c r="B85" s="139" t="s">
        <v>883</v>
      </c>
      <c r="C85" s="6" t="s">
        <v>905</v>
      </c>
      <c r="D85" s="159">
        <v>0.01</v>
      </c>
      <c r="E85" s="159">
        <f>(SUM(M85:X85)*D85)</f>
        <v>0</v>
      </c>
      <c r="F85" s="160">
        <v>43466</v>
      </c>
      <c r="G85" s="160">
        <v>43830</v>
      </c>
      <c r="H85" s="160"/>
      <c r="I85" s="161" t="s">
        <v>939</v>
      </c>
      <c r="J85" s="141" t="s">
        <v>937</v>
      </c>
      <c r="K85" s="162">
        <v>120</v>
      </c>
      <c r="L85" s="162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1"/>
    </row>
    <row r="86" spans="2:25">
      <c r="B86" s="139" t="s">
        <v>901</v>
      </c>
      <c r="C86" s="6" t="s">
        <v>906</v>
      </c>
      <c r="D86" s="159">
        <v>0.02</v>
      </c>
      <c r="E86" s="159">
        <f>(SUM(M86:X86)*D86)</f>
        <v>0</v>
      </c>
      <c r="F86" s="160">
        <v>43466</v>
      </c>
      <c r="G86" s="160">
        <v>43830</v>
      </c>
      <c r="H86" s="160"/>
      <c r="I86" s="161" t="s">
        <v>939</v>
      </c>
      <c r="J86" s="170" t="s">
        <v>937</v>
      </c>
      <c r="K86" s="171">
        <v>7725</v>
      </c>
      <c r="L86" s="162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1"/>
    </row>
    <row r="87" spans="2:25">
      <c r="B87" s="139" t="s">
        <v>902</v>
      </c>
      <c r="C87" s="167" t="s">
        <v>907</v>
      </c>
      <c r="D87" s="165">
        <v>0</v>
      </c>
      <c r="E87" s="159">
        <f>(SUM(M87:X87)*D87)</f>
        <v>0</v>
      </c>
      <c r="F87" s="160">
        <v>43466</v>
      </c>
      <c r="G87" s="160">
        <v>43830</v>
      </c>
      <c r="H87" s="172"/>
      <c r="I87" s="161" t="s">
        <v>939</v>
      </c>
      <c r="J87" s="141" t="s">
        <v>937</v>
      </c>
      <c r="K87" s="171">
        <v>100</v>
      </c>
      <c r="L87" s="162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1"/>
    </row>
    <row r="88" spans="2:25">
      <c r="J88" s="175"/>
    </row>
    <row r="89" spans="2:25">
      <c r="J89" s="175"/>
    </row>
    <row r="90" spans="2:25">
      <c r="F90" s="177"/>
      <c r="J90" s="175"/>
    </row>
    <row r="91" spans="2:25">
      <c r="F91" s="177"/>
      <c r="J91" s="175"/>
    </row>
    <row r="92" spans="2:25">
      <c r="J92" s="175"/>
    </row>
    <row r="93" spans="2:25">
      <c r="J93" s="175"/>
    </row>
    <row r="94" spans="2:25">
      <c r="J94" s="175"/>
    </row>
    <row r="95" spans="2:25">
      <c r="J95" s="175"/>
    </row>
    <row r="96" spans="2:25">
      <c r="J96" s="175"/>
    </row>
    <row r="97" spans="10:10">
      <c r="J97" s="175"/>
    </row>
    <row r="98" spans="10:10">
      <c r="J98" s="175"/>
    </row>
    <row r="99" spans="10:10">
      <c r="J99" s="175"/>
    </row>
    <row r="100" spans="10:10">
      <c r="J100" s="175"/>
    </row>
    <row r="101" spans="10:10">
      <c r="J101" s="175"/>
    </row>
    <row r="102" spans="10:10">
      <c r="J102" s="175"/>
    </row>
    <row r="103" spans="10:10">
      <c r="J103" s="175"/>
    </row>
    <row r="104" spans="10:10">
      <c r="J104" s="175"/>
    </row>
    <row r="105" spans="10:10">
      <c r="J105" s="175"/>
    </row>
    <row r="106" spans="10:10">
      <c r="J106" s="175"/>
    </row>
    <row r="107" spans="10:10">
      <c r="J107" s="175"/>
    </row>
    <row r="108" spans="10:10">
      <c r="J108" s="175"/>
    </row>
    <row r="109" spans="10:10">
      <c r="J109" s="175"/>
    </row>
    <row r="110" spans="10:10">
      <c r="J110" s="175"/>
    </row>
    <row r="111" spans="10:10">
      <c r="J111" s="175"/>
    </row>
    <row r="112" spans="10:10">
      <c r="J112" s="175"/>
    </row>
    <row r="113" spans="10:10">
      <c r="J113" s="175"/>
    </row>
    <row r="114" spans="10:10">
      <c r="J114" s="175"/>
    </row>
    <row r="115" spans="10:10">
      <c r="J115" s="175"/>
    </row>
    <row r="116" spans="10:10">
      <c r="J116" s="175"/>
    </row>
    <row r="117" spans="10:10">
      <c r="J117" s="175"/>
    </row>
    <row r="118" spans="10:10">
      <c r="J118" s="175"/>
    </row>
    <row r="119" spans="10:10">
      <c r="J119" s="175"/>
    </row>
    <row r="120" spans="10:10">
      <c r="J120" s="175"/>
    </row>
    <row r="121" spans="10:10">
      <c r="J121" s="175"/>
    </row>
    <row r="122" spans="10:10">
      <c r="J122" s="175"/>
    </row>
    <row r="123" spans="10:10">
      <c r="J123" s="175"/>
    </row>
    <row r="124" spans="10:10">
      <c r="J124" s="175"/>
    </row>
    <row r="125" spans="10:10">
      <c r="J125" s="175"/>
    </row>
    <row r="126" spans="10:10">
      <c r="J126" s="175"/>
    </row>
    <row r="127" spans="10:10">
      <c r="J127" s="175"/>
    </row>
    <row r="128" spans="10:10">
      <c r="J128" s="175"/>
    </row>
  </sheetData>
  <autoFilter ref="B15:Y87"/>
  <mergeCells count="25">
    <mergeCell ref="O14:O15"/>
    <mergeCell ref="P14:P15"/>
    <mergeCell ref="C4:L4"/>
    <mergeCell ref="B10:B12"/>
    <mergeCell ref="M13:X13"/>
    <mergeCell ref="B14:B15"/>
    <mergeCell ref="C14:C15"/>
    <mergeCell ref="D14:E14"/>
    <mergeCell ref="F14:G14"/>
    <mergeCell ref="H14:H15"/>
    <mergeCell ref="I14:I15"/>
    <mergeCell ref="J14:J15"/>
    <mergeCell ref="K14:K15"/>
    <mergeCell ref="L14:L15"/>
    <mergeCell ref="M14:M15"/>
    <mergeCell ref="N14:N15"/>
    <mergeCell ref="W14:W15"/>
    <mergeCell ref="X14:X15"/>
    <mergeCell ref="Y14:Y15"/>
    <mergeCell ref="Q14:Q15"/>
    <mergeCell ref="R14:R15"/>
    <mergeCell ref="S14:S15"/>
    <mergeCell ref="T14:T15"/>
    <mergeCell ref="U14:U15"/>
    <mergeCell ref="V14:V15"/>
  </mergeCells>
  <conditionalFormatting sqref="E57:E60 E62 E45 E28 E81 E76:E79 E83:E86 E51:E55 E19:E21 E23:E26 E30:E32 E41:E42 E67:E72">
    <cfRule type="expression" dxfId="17" priority="22">
      <formula>E19&gt;D19</formula>
    </cfRule>
  </conditionalFormatting>
  <conditionalFormatting sqref="E47:E48">
    <cfRule type="expression" dxfId="16" priority="21">
      <formula>E47&gt;D47</formula>
    </cfRule>
  </conditionalFormatting>
  <conditionalFormatting sqref="D17">
    <cfRule type="cellIs" dxfId="15" priority="18" operator="greaterThan">
      <formula>1</formula>
    </cfRule>
  </conditionalFormatting>
  <conditionalFormatting sqref="D33">
    <cfRule type="cellIs" dxfId="14" priority="17" operator="greaterThan">
      <formula>1</formula>
    </cfRule>
  </conditionalFormatting>
  <conditionalFormatting sqref="D49">
    <cfRule type="cellIs" dxfId="13" priority="16" operator="greaterThan">
      <formula>1</formula>
    </cfRule>
  </conditionalFormatting>
  <conditionalFormatting sqref="D65">
    <cfRule type="cellIs" dxfId="12" priority="14" operator="greaterThan">
      <formula>1</formula>
    </cfRule>
  </conditionalFormatting>
  <conditionalFormatting sqref="E74">
    <cfRule type="cellIs" dxfId="11" priority="15" operator="greaterThan">
      <formula>1</formula>
    </cfRule>
  </conditionalFormatting>
  <conditionalFormatting sqref="D74">
    <cfRule type="cellIs" dxfId="10" priority="13" operator="greaterThan">
      <formula>1</formula>
    </cfRule>
  </conditionalFormatting>
  <conditionalFormatting sqref="D16">
    <cfRule type="cellIs" dxfId="9" priority="12" operator="notEqual">
      <formula>1</formula>
    </cfRule>
  </conditionalFormatting>
  <conditionalFormatting sqref="E87">
    <cfRule type="expression" dxfId="8" priority="11">
      <formula>E87&gt;D87</formula>
    </cfRule>
  </conditionalFormatting>
  <conditionalFormatting sqref="E73">
    <cfRule type="expression" dxfId="7" priority="8">
      <formula>E73&gt;D73</formula>
    </cfRule>
  </conditionalFormatting>
  <conditionalFormatting sqref="D70">
    <cfRule type="expression" dxfId="6" priority="10">
      <formula>D70&gt;C70</formula>
    </cfRule>
  </conditionalFormatting>
  <conditionalFormatting sqref="E64">
    <cfRule type="expression" dxfId="5" priority="7">
      <formula>E64&gt;D64</formula>
    </cfRule>
  </conditionalFormatting>
  <conditionalFormatting sqref="E39">
    <cfRule type="expression" dxfId="4" priority="5">
      <formula>E39&gt;D39</formula>
    </cfRule>
  </conditionalFormatting>
  <conditionalFormatting sqref="E38">
    <cfRule type="expression" dxfId="3" priority="4">
      <formula>E38&gt;D38</formula>
    </cfRule>
  </conditionalFormatting>
  <conditionalFormatting sqref="E36">
    <cfRule type="expression" dxfId="2" priority="3">
      <formula>E36&gt;D36</formula>
    </cfRule>
  </conditionalFormatting>
  <conditionalFormatting sqref="E35">
    <cfRule type="expression" dxfId="1" priority="2">
      <formula>E35&gt;D35</formula>
    </cfRule>
  </conditionalFormatting>
  <conditionalFormatting sqref="E44">
    <cfRule type="expression" dxfId="0" priority="1">
      <formula>E44&gt;D44</formula>
    </cfRule>
  </conditionalFormatting>
  <pageMargins left="0.23622047244094491" right="0.23622047244094491" top="0.35433070866141736" bottom="0.35433070866141736" header="0.31496062992125984" footer="0.31496062992125984"/>
  <pageSetup paperSize="9" scale="6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106"/>
  <sheetViews>
    <sheetView tabSelected="1" topLeftCell="A28" zoomScale="85" zoomScaleNormal="85" workbookViewId="0">
      <selection activeCell="D111" sqref="D111"/>
    </sheetView>
  </sheetViews>
  <sheetFormatPr baseColWidth="10" defaultColWidth="10.85546875" defaultRowHeight="15.75"/>
  <cols>
    <col min="1" max="1" width="10.85546875" style="11"/>
    <col min="2" max="2" width="24" style="11" bestFit="1" customWidth="1"/>
    <col min="3" max="3" width="20.7109375" style="11" bestFit="1" customWidth="1"/>
    <col min="4" max="4" width="10.85546875" style="11"/>
    <col min="5" max="5" width="43.28515625" style="19" customWidth="1"/>
    <col min="6" max="6" width="15.5703125" style="11" customWidth="1"/>
    <col min="7" max="18" width="11.42578125" style="11" customWidth="1"/>
    <col min="19" max="19" width="13.7109375" style="11" bestFit="1" customWidth="1"/>
    <col min="20" max="20" width="15.42578125" style="11" customWidth="1"/>
    <col min="21" max="16384" width="10.85546875" style="11"/>
  </cols>
  <sheetData>
    <row r="1" spans="1:20" ht="45">
      <c r="A1" s="9" t="s">
        <v>50</v>
      </c>
      <c r="B1" s="9" t="s">
        <v>51</v>
      </c>
      <c r="C1" s="9" t="s">
        <v>941</v>
      </c>
      <c r="D1" s="9" t="s">
        <v>52</v>
      </c>
      <c r="E1" s="9" t="s">
        <v>53</v>
      </c>
      <c r="F1" s="56" t="s">
        <v>54</v>
      </c>
      <c r="G1" s="57" t="s">
        <v>33</v>
      </c>
      <c r="H1" s="57" t="s">
        <v>34</v>
      </c>
      <c r="I1" s="57" t="s">
        <v>35</v>
      </c>
      <c r="J1" s="57" t="s">
        <v>36</v>
      </c>
      <c r="K1" s="57" t="s">
        <v>37</v>
      </c>
      <c r="L1" s="57" t="s">
        <v>38</v>
      </c>
      <c r="M1" s="57" t="s">
        <v>39</v>
      </c>
      <c r="N1" s="57" t="s">
        <v>40</v>
      </c>
      <c r="O1" s="57" t="s">
        <v>41</v>
      </c>
      <c r="P1" s="57" t="s">
        <v>42</v>
      </c>
      <c r="Q1" s="57" t="s">
        <v>43</v>
      </c>
      <c r="R1" s="57" t="s">
        <v>44</v>
      </c>
      <c r="S1" s="10" t="s">
        <v>55</v>
      </c>
      <c r="T1" s="10" t="s">
        <v>56</v>
      </c>
    </row>
    <row r="2" spans="1:20" s="17" customFormat="1">
      <c r="A2" s="12" t="str">
        <f>LEFT(D2,2)</f>
        <v>51</v>
      </c>
      <c r="B2" s="13" t="s">
        <v>860</v>
      </c>
      <c r="C2" s="13" t="s">
        <v>977</v>
      </c>
      <c r="D2" s="14">
        <v>510105</v>
      </c>
      <c r="E2" s="20" t="str">
        <f>VLOOKUP(D2,[1]Clasificador!$B$5:$G$1314,6,0)</f>
        <v>Remuneraciones Unificadas</v>
      </c>
      <c r="F2" s="15">
        <f>72384-9696</f>
        <v>62688</v>
      </c>
      <c r="G2" s="112">
        <f>F2/12</f>
        <v>5224</v>
      </c>
      <c r="H2" s="112">
        <f>G2</f>
        <v>5224</v>
      </c>
      <c r="I2" s="112">
        <f t="shared" ref="I2:R3" si="0">H2</f>
        <v>5224</v>
      </c>
      <c r="J2" s="112">
        <f t="shared" si="0"/>
        <v>5224</v>
      </c>
      <c r="K2" s="112">
        <f t="shared" si="0"/>
        <v>5224</v>
      </c>
      <c r="L2" s="112">
        <f t="shared" si="0"/>
        <v>5224</v>
      </c>
      <c r="M2" s="112">
        <f t="shared" si="0"/>
        <v>5224</v>
      </c>
      <c r="N2" s="112">
        <f t="shared" si="0"/>
        <v>5224</v>
      </c>
      <c r="O2" s="112">
        <f t="shared" si="0"/>
        <v>5224</v>
      </c>
      <c r="P2" s="112">
        <f t="shared" si="0"/>
        <v>5224</v>
      </c>
      <c r="Q2" s="112">
        <f t="shared" si="0"/>
        <v>5224</v>
      </c>
      <c r="R2" s="112">
        <f t="shared" si="0"/>
        <v>5224</v>
      </c>
      <c r="S2" s="16">
        <f t="shared" ref="S2:S10" si="1">SUM(G2:R2)</f>
        <v>62688</v>
      </c>
      <c r="T2" s="17" t="b">
        <f t="shared" ref="T2:T10" si="2">+S2=F2</f>
        <v>1</v>
      </c>
    </row>
    <row r="3" spans="1:20" s="17" customFormat="1">
      <c r="A3" s="12" t="str">
        <f t="shared" ref="A3:A10" si="3">LEFT(D3,2)</f>
        <v>51</v>
      </c>
      <c r="B3" s="13" t="s">
        <v>860</v>
      </c>
      <c r="C3" s="13" t="s">
        <v>977</v>
      </c>
      <c r="D3" s="14">
        <v>510106</v>
      </c>
      <c r="E3" s="20" t="str">
        <f>VLOOKUP(D3,[1]Clasificador!$B$5:$G$1314,6,0)</f>
        <v>Salarios Unificados</v>
      </c>
      <c r="F3" s="15">
        <v>45160.800000000003</v>
      </c>
      <c r="G3" s="112">
        <f>F3/12</f>
        <v>3763.4</v>
      </c>
      <c r="H3" s="112">
        <f>G3</f>
        <v>3763.4</v>
      </c>
      <c r="I3" s="112">
        <f t="shared" si="0"/>
        <v>3763.4</v>
      </c>
      <c r="J3" s="112">
        <f t="shared" si="0"/>
        <v>3763.4</v>
      </c>
      <c r="K3" s="112">
        <f t="shared" si="0"/>
        <v>3763.4</v>
      </c>
      <c r="L3" s="112">
        <f t="shared" si="0"/>
        <v>3763.4</v>
      </c>
      <c r="M3" s="112">
        <f t="shared" si="0"/>
        <v>3763.4</v>
      </c>
      <c r="N3" s="112">
        <f t="shared" si="0"/>
        <v>3763.4</v>
      </c>
      <c r="O3" s="112">
        <f t="shared" si="0"/>
        <v>3763.4</v>
      </c>
      <c r="P3" s="112">
        <f t="shared" si="0"/>
        <v>3763.4</v>
      </c>
      <c r="Q3" s="112">
        <f t="shared" si="0"/>
        <v>3763.4</v>
      </c>
      <c r="R3" s="112">
        <f t="shared" si="0"/>
        <v>3763.4</v>
      </c>
      <c r="S3" s="16">
        <f t="shared" si="1"/>
        <v>45160.80000000001</v>
      </c>
      <c r="T3" s="17" t="b">
        <f t="shared" si="2"/>
        <v>1</v>
      </c>
    </row>
    <row r="4" spans="1:20" s="17" customFormat="1">
      <c r="A4" s="12" t="str">
        <f t="shared" si="3"/>
        <v>51</v>
      </c>
      <c r="B4" s="13" t="s">
        <v>860</v>
      </c>
      <c r="C4" s="13" t="s">
        <v>977</v>
      </c>
      <c r="D4" s="14">
        <v>510203</v>
      </c>
      <c r="E4" s="20" t="str">
        <f>VLOOKUP(D4,[1]Clasificador!$B$5:$G$1314,6,0)</f>
        <v>Decimotercer Sueldo</v>
      </c>
      <c r="F4" s="15">
        <f>16652.9-390.17</f>
        <v>16262.730000000001</v>
      </c>
      <c r="G4" s="112">
        <f>817/12</f>
        <v>68.083333333333329</v>
      </c>
      <c r="H4" s="112">
        <f t="shared" ref="H4:Q4" si="4">817/12</f>
        <v>68.083333333333329</v>
      </c>
      <c r="I4" s="112">
        <f t="shared" si="4"/>
        <v>68.083333333333329</v>
      </c>
      <c r="J4" s="112">
        <f t="shared" si="4"/>
        <v>68.083333333333329</v>
      </c>
      <c r="K4" s="112">
        <f t="shared" si="4"/>
        <v>68.083333333333329</v>
      </c>
      <c r="L4" s="112">
        <f t="shared" si="4"/>
        <v>68.083333333333329</v>
      </c>
      <c r="M4" s="112">
        <f t="shared" si="4"/>
        <v>68.083333333333329</v>
      </c>
      <c r="N4" s="112">
        <f t="shared" si="4"/>
        <v>68.083333333333329</v>
      </c>
      <c r="O4" s="112">
        <f t="shared" si="4"/>
        <v>68.083333333333329</v>
      </c>
      <c r="P4" s="112">
        <f t="shared" si="4"/>
        <v>68.083333333333329</v>
      </c>
      <c r="Q4" s="112">
        <f t="shared" si="4"/>
        <v>68.083333333333329</v>
      </c>
      <c r="R4" s="112">
        <f>F4-817+(817/12)</f>
        <v>15513.813333333335</v>
      </c>
      <c r="S4" s="16">
        <f t="shared" si="1"/>
        <v>16262.730000000001</v>
      </c>
      <c r="T4" s="17" t="b">
        <f t="shared" si="2"/>
        <v>1</v>
      </c>
    </row>
    <row r="5" spans="1:20" s="17" customFormat="1">
      <c r="A5" s="12" t="str">
        <f t="shared" si="3"/>
        <v>51</v>
      </c>
      <c r="B5" s="13" t="s">
        <v>860</v>
      </c>
      <c r="C5" s="13" t="s">
        <v>977</v>
      </c>
      <c r="D5" s="14">
        <v>510204</v>
      </c>
      <c r="E5" s="20" t="str">
        <f>VLOOKUP(D5,[1]Clasificador!$B$5:$G$1314,6,0)</f>
        <v>Decimocuarto Sueldo</v>
      </c>
      <c r="F5" s="15">
        <f>8106-693</f>
        <v>7413</v>
      </c>
      <c r="G5" s="112">
        <f>386/12</f>
        <v>32.166666666666664</v>
      </c>
      <c r="H5" s="112">
        <f>386/12</f>
        <v>32.166666666666664</v>
      </c>
      <c r="I5" s="112">
        <f>F5-386+(386/12)</f>
        <v>7059.166666666667</v>
      </c>
      <c r="J5" s="112">
        <f t="shared" ref="J5:R5" si="5">386/12</f>
        <v>32.166666666666664</v>
      </c>
      <c r="K5" s="112">
        <f t="shared" si="5"/>
        <v>32.166666666666664</v>
      </c>
      <c r="L5" s="112">
        <f t="shared" si="5"/>
        <v>32.166666666666664</v>
      </c>
      <c r="M5" s="112">
        <f t="shared" si="5"/>
        <v>32.166666666666664</v>
      </c>
      <c r="N5" s="112">
        <f t="shared" si="5"/>
        <v>32.166666666666664</v>
      </c>
      <c r="O5" s="112">
        <f t="shared" si="5"/>
        <v>32.166666666666664</v>
      </c>
      <c r="P5" s="112">
        <f t="shared" si="5"/>
        <v>32.166666666666664</v>
      </c>
      <c r="Q5" s="112">
        <f t="shared" si="5"/>
        <v>32.166666666666664</v>
      </c>
      <c r="R5" s="112">
        <f t="shared" si="5"/>
        <v>32.166666666666664</v>
      </c>
      <c r="S5" s="16">
        <f t="shared" si="1"/>
        <v>7413.0000000000027</v>
      </c>
      <c r="T5" s="17" t="b">
        <f t="shared" si="2"/>
        <v>1</v>
      </c>
    </row>
    <row r="6" spans="1:20" s="17" customFormat="1">
      <c r="A6" s="12" t="str">
        <f t="shared" si="3"/>
        <v>51</v>
      </c>
      <c r="B6" s="13" t="s">
        <v>860</v>
      </c>
      <c r="C6" s="13" t="s">
        <v>977</v>
      </c>
      <c r="D6" s="14">
        <v>510306</v>
      </c>
      <c r="E6" s="20" t="str">
        <f>VLOOKUP(D6,[1]Clasificador!$B$5:$G$1314,6,0)</f>
        <v>Alimentación</v>
      </c>
      <c r="F6" s="15">
        <f>8096-1452</f>
        <v>6644</v>
      </c>
      <c r="G6" s="112">
        <v>560</v>
      </c>
      <c r="H6" s="112">
        <v>556</v>
      </c>
      <c r="I6" s="112">
        <f>21*4*6</f>
        <v>504</v>
      </c>
      <c r="J6" s="112">
        <v>580</v>
      </c>
      <c r="K6" s="112">
        <f>22*4*6</f>
        <v>528</v>
      </c>
      <c r="L6" s="112">
        <v>514</v>
      </c>
      <c r="M6" s="112">
        <f>22*4*6</f>
        <v>528</v>
      </c>
      <c r="N6" s="112">
        <v>562</v>
      </c>
      <c r="O6" s="112">
        <v>580</v>
      </c>
      <c r="P6" s="112">
        <v>572</v>
      </c>
      <c r="Q6" s="112">
        <v>580</v>
      </c>
      <c r="R6" s="112">
        <v>580</v>
      </c>
      <c r="S6" s="16">
        <f>SUM(G6:R6)</f>
        <v>6644</v>
      </c>
      <c r="T6" s="17" t="b">
        <f>+S6=F6</f>
        <v>1</v>
      </c>
    </row>
    <row r="7" spans="1:20" s="17" customFormat="1">
      <c r="A7" s="12" t="str">
        <f t="shared" si="3"/>
        <v>51</v>
      </c>
      <c r="B7" s="13" t="s">
        <v>860</v>
      </c>
      <c r="C7" s="13" t="s">
        <v>977</v>
      </c>
      <c r="D7" s="14">
        <v>510509</v>
      </c>
      <c r="E7" s="20" t="str">
        <f>VLOOKUP(D7,[1]Clasificador!$B$5:$G$1314,6,0)</f>
        <v>Horas Extraordinarias y Suplementarias</v>
      </c>
      <c r="F7" s="15">
        <v>1928</v>
      </c>
      <c r="G7" s="112">
        <f>F7/12</f>
        <v>160.66666666666666</v>
      </c>
      <c r="H7" s="112">
        <f t="shared" ref="H7:R10" si="6">G7</f>
        <v>160.66666666666666</v>
      </c>
      <c r="I7" s="112">
        <f t="shared" si="6"/>
        <v>160.66666666666666</v>
      </c>
      <c r="J7" s="112">
        <f t="shared" si="6"/>
        <v>160.66666666666666</v>
      </c>
      <c r="K7" s="112">
        <f t="shared" si="6"/>
        <v>160.66666666666666</v>
      </c>
      <c r="L7" s="112">
        <f t="shared" si="6"/>
        <v>160.66666666666666</v>
      </c>
      <c r="M7" s="112">
        <f t="shared" si="6"/>
        <v>160.66666666666666</v>
      </c>
      <c r="N7" s="112">
        <f t="shared" si="6"/>
        <v>160.66666666666666</v>
      </c>
      <c r="O7" s="112">
        <f t="shared" si="6"/>
        <v>160.66666666666666</v>
      </c>
      <c r="P7" s="112">
        <f t="shared" si="6"/>
        <v>160.66666666666666</v>
      </c>
      <c r="Q7" s="112">
        <f t="shared" si="6"/>
        <v>160.66666666666666</v>
      </c>
      <c r="R7" s="112">
        <f t="shared" si="6"/>
        <v>160.66666666666666</v>
      </c>
      <c r="S7" s="16">
        <f t="shared" si="1"/>
        <v>1928.0000000000002</v>
      </c>
      <c r="T7" s="17" t="b">
        <f t="shared" si="2"/>
        <v>1</v>
      </c>
    </row>
    <row r="8" spans="1:20" s="17" customFormat="1">
      <c r="A8" s="12" t="str">
        <f t="shared" si="3"/>
        <v>51</v>
      </c>
      <c r="B8" s="13" t="s">
        <v>860</v>
      </c>
      <c r="C8" s="13" t="s">
        <v>977</v>
      </c>
      <c r="D8" s="14">
        <v>510510</v>
      </c>
      <c r="E8" s="20" t="str">
        <f>VLOOKUP(D8,[1]Clasificador!$B$5:$G$1314,6,0)</f>
        <v>Servicios Personales por Contrato</v>
      </c>
      <c r="F8" s="15">
        <f>80844+5998-18972</f>
        <v>67870</v>
      </c>
      <c r="G8" s="112">
        <f>F8/12</f>
        <v>5655.833333333333</v>
      </c>
      <c r="H8" s="112">
        <f t="shared" si="6"/>
        <v>5655.833333333333</v>
      </c>
      <c r="I8" s="112">
        <f t="shared" si="6"/>
        <v>5655.833333333333</v>
      </c>
      <c r="J8" s="112">
        <f t="shared" si="6"/>
        <v>5655.833333333333</v>
      </c>
      <c r="K8" s="112">
        <f t="shared" si="6"/>
        <v>5655.833333333333</v>
      </c>
      <c r="L8" s="112">
        <f t="shared" si="6"/>
        <v>5655.833333333333</v>
      </c>
      <c r="M8" s="112">
        <f t="shared" si="6"/>
        <v>5655.833333333333</v>
      </c>
      <c r="N8" s="112">
        <f t="shared" si="6"/>
        <v>5655.833333333333</v>
      </c>
      <c r="O8" s="112">
        <f t="shared" si="6"/>
        <v>5655.833333333333</v>
      </c>
      <c r="P8" s="112">
        <f t="shared" si="6"/>
        <v>5655.833333333333</v>
      </c>
      <c r="Q8" s="112">
        <f t="shared" si="6"/>
        <v>5655.833333333333</v>
      </c>
      <c r="R8" s="112">
        <f t="shared" si="6"/>
        <v>5655.833333333333</v>
      </c>
      <c r="S8" s="16">
        <f t="shared" si="1"/>
        <v>67870.000000000015</v>
      </c>
      <c r="T8" s="17" t="b">
        <f t="shared" si="2"/>
        <v>1</v>
      </c>
    </row>
    <row r="9" spans="1:20" s="17" customFormat="1">
      <c r="A9" s="12" t="str">
        <f t="shared" si="3"/>
        <v>51</v>
      </c>
      <c r="B9" s="13" t="s">
        <v>860</v>
      </c>
      <c r="C9" s="13" t="s">
        <v>977</v>
      </c>
      <c r="D9" s="14">
        <v>510601</v>
      </c>
      <c r="E9" s="20" t="str">
        <f>VLOOKUP(D9,[1]Clasificador!$B$5:$G$1314,6,0)</f>
        <v>Aporte Patronal</v>
      </c>
      <c r="F9" s="15">
        <f>20449.23-475.68</f>
        <v>19973.55</v>
      </c>
      <c r="G9" s="112">
        <f>F9/12</f>
        <v>1664.4624999999999</v>
      </c>
      <c r="H9" s="112">
        <f t="shared" si="6"/>
        <v>1664.4624999999999</v>
      </c>
      <c r="I9" s="112">
        <f t="shared" si="6"/>
        <v>1664.4624999999999</v>
      </c>
      <c r="J9" s="112">
        <f t="shared" si="6"/>
        <v>1664.4624999999999</v>
      </c>
      <c r="K9" s="112">
        <f t="shared" si="6"/>
        <v>1664.4624999999999</v>
      </c>
      <c r="L9" s="112">
        <f t="shared" si="6"/>
        <v>1664.4624999999999</v>
      </c>
      <c r="M9" s="112">
        <f t="shared" si="6"/>
        <v>1664.4624999999999</v>
      </c>
      <c r="N9" s="112">
        <f t="shared" si="6"/>
        <v>1664.4624999999999</v>
      </c>
      <c r="O9" s="112">
        <f t="shared" si="6"/>
        <v>1664.4624999999999</v>
      </c>
      <c r="P9" s="112">
        <f t="shared" si="6"/>
        <v>1664.4624999999999</v>
      </c>
      <c r="Q9" s="112">
        <f t="shared" si="6"/>
        <v>1664.4624999999999</v>
      </c>
      <c r="R9" s="112">
        <f t="shared" si="6"/>
        <v>1664.4624999999999</v>
      </c>
      <c r="S9" s="16">
        <f t="shared" si="1"/>
        <v>19973.550000000003</v>
      </c>
      <c r="T9" s="17" t="b">
        <f t="shared" si="2"/>
        <v>1</v>
      </c>
    </row>
    <row r="10" spans="1:20" s="17" customFormat="1">
      <c r="A10" s="12" t="str">
        <f t="shared" si="3"/>
        <v>51</v>
      </c>
      <c r="B10" s="13" t="s">
        <v>860</v>
      </c>
      <c r="C10" s="13" t="s">
        <v>977</v>
      </c>
      <c r="D10" s="14">
        <v>510602</v>
      </c>
      <c r="E10" s="20" t="str">
        <f>VLOOKUP(D10,[1]Clasificador!$B$5:$G$1314,6,0)</f>
        <v>Fondo de Reserva</v>
      </c>
      <c r="F10" s="15">
        <f>16646.24</f>
        <v>16646.240000000002</v>
      </c>
      <c r="G10" s="112">
        <f>F10/12</f>
        <v>1387.1866666666667</v>
      </c>
      <c r="H10" s="112">
        <f t="shared" si="6"/>
        <v>1387.1866666666667</v>
      </c>
      <c r="I10" s="112">
        <f t="shared" si="6"/>
        <v>1387.1866666666667</v>
      </c>
      <c r="J10" s="112">
        <f t="shared" si="6"/>
        <v>1387.1866666666667</v>
      </c>
      <c r="K10" s="112">
        <f t="shared" si="6"/>
        <v>1387.1866666666667</v>
      </c>
      <c r="L10" s="112">
        <f t="shared" si="6"/>
        <v>1387.1866666666667</v>
      </c>
      <c r="M10" s="112">
        <f t="shared" si="6"/>
        <v>1387.1866666666667</v>
      </c>
      <c r="N10" s="112">
        <f t="shared" si="6"/>
        <v>1387.1866666666667</v>
      </c>
      <c r="O10" s="112">
        <f t="shared" si="6"/>
        <v>1387.1866666666667</v>
      </c>
      <c r="P10" s="112">
        <f t="shared" si="6"/>
        <v>1387.1866666666667</v>
      </c>
      <c r="Q10" s="112">
        <f t="shared" si="6"/>
        <v>1387.1866666666667</v>
      </c>
      <c r="R10" s="112">
        <f t="shared" si="6"/>
        <v>1387.1866666666667</v>
      </c>
      <c r="S10" s="16">
        <f t="shared" si="1"/>
        <v>16646.240000000002</v>
      </c>
      <c r="T10" s="17" t="b">
        <f t="shared" si="2"/>
        <v>1</v>
      </c>
    </row>
    <row r="11" spans="1:20" s="17" customFormat="1">
      <c r="A11" s="12">
        <v>51</v>
      </c>
      <c r="B11" s="13" t="s">
        <v>860</v>
      </c>
      <c r="C11" s="13" t="s">
        <v>866</v>
      </c>
      <c r="D11" s="14">
        <v>510512</v>
      </c>
      <c r="E11" s="20" t="str">
        <f>VLOOKUP(D11,Clasificador!$B$5:$G$1314,6,0)</f>
        <v>Subrogación</v>
      </c>
      <c r="F11" s="15">
        <v>268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>
        <v>268</v>
      </c>
      <c r="R11" s="15"/>
      <c r="S11" s="16">
        <f>SUM(G11:R11)</f>
        <v>268</v>
      </c>
      <c r="T11" s="17" t="b">
        <f>+S11=F11</f>
        <v>1</v>
      </c>
    </row>
    <row r="12" spans="1:20" s="17" customFormat="1">
      <c r="A12" s="12" t="str">
        <f t="shared" ref="A12:A19" si="7">LEFT(D12,2)</f>
        <v>51</v>
      </c>
      <c r="B12" s="13" t="s">
        <v>860</v>
      </c>
      <c r="C12" s="13" t="s">
        <v>866</v>
      </c>
      <c r="D12" s="14">
        <v>510105</v>
      </c>
      <c r="E12" s="20" t="str">
        <f>VLOOKUP(D12,[1]Clasificador!$B$5:$G$1314,6,0)</f>
        <v>Remuneraciones Unificadas</v>
      </c>
      <c r="F12" s="15">
        <v>21636</v>
      </c>
      <c r="G12" s="112">
        <f>F12/12</f>
        <v>1803</v>
      </c>
      <c r="H12" s="112">
        <f t="shared" ref="H12:R13" si="8">G12</f>
        <v>1803</v>
      </c>
      <c r="I12" s="112">
        <f t="shared" si="8"/>
        <v>1803</v>
      </c>
      <c r="J12" s="112">
        <f t="shared" si="8"/>
        <v>1803</v>
      </c>
      <c r="K12" s="112">
        <f t="shared" si="8"/>
        <v>1803</v>
      </c>
      <c r="L12" s="112">
        <f t="shared" si="8"/>
        <v>1803</v>
      </c>
      <c r="M12" s="112">
        <f t="shared" si="8"/>
        <v>1803</v>
      </c>
      <c r="N12" s="112">
        <f t="shared" si="8"/>
        <v>1803</v>
      </c>
      <c r="O12" s="112">
        <f t="shared" si="8"/>
        <v>1803</v>
      </c>
      <c r="P12" s="112">
        <f t="shared" si="8"/>
        <v>1803</v>
      </c>
      <c r="Q12" s="112">
        <f t="shared" si="8"/>
        <v>1803</v>
      </c>
      <c r="R12" s="112">
        <f t="shared" si="8"/>
        <v>1803</v>
      </c>
      <c r="S12" s="16">
        <f t="shared" ref="S12:S19" si="9">SUM(G12:R12)</f>
        <v>21636</v>
      </c>
      <c r="T12" s="17" t="b">
        <f t="shared" ref="T12:T19" si="10">+S12=F12</f>
        <v>1</v>
      </c>
    </row>
    <row r="13" spans="1:20" s="17" customFormat="1">
      <c r="A13" s="12" t="str">
        <f t="shared" si="7"/>
        <v>51</v>
      </c>
      <c r="B13" s="13" t="s">
        <v>860</v>
      </c>
      <c r="C13" s="13" t="s">
        <v>866</v>
      </c>
      <c r="D13" s="14">
        <v>510106</v>
      </c>
      <c r="E13" s="20" t="str">
        <f>VLOOKUP(D13,[1]Clasificador!$B$5:$G$1314,6,0)</f>
        <v>Salarios Unificados</v>
      </c>
      <c r="F13" s="15">
        <v>109147.2</v>
      </c>
      <c r="G13" s="112">
        <f>F13/12</f>
        <v>9095.6</v>
      </c>
      <c r="H13" s="112">
        <f t="shared" si="8"/>
        <v>9095.6</v>
      </c>
      <c r="I13" s="112">
        <f t="shared" si="8"/>
        <v>9095.6</v>
      </c>
      <c r="J13" s="112">
        <f t="shared" si="8"/>
        <v>9095.6</v>
      </c>
      <c r="K13" s="112">
        <f t="shared" si="8"/>
        <v>9095.6</v>
      </c>
      <c r="L13" s="112">
        <f t="shared" si="8"/>
        <v>9095.6</v>
      </c>
      <c r="M13" s="112">
        <f t="shared" si="8"/>
        <v>9095.6</v>
      </c>
      <c r="N13" s="112">
        <f t="shared" si="8"/>
        <v>9095.6</v>
      </c>
      <c r="O13" s="112">
        <f t="shared" si="8"/>
        <v>9095.6</v>
      </c>
      <c r="P13" s="112">
        <f t="shared" si="8"/>
        <v>9095.6</v>
      </c>
      <c r="Q13" s="112">
        <f t="shared" si="8"/>
        <v>9095.6</v>
      </c>
      <c r="R13" s="112">
        <f t="shared" si="8"/>
        <v>9095.6</v>
      </c>
      <c r="S13" s="16">
        <f t="shared" si="9"/>
        <v>109147.20000000003</v>
      </c>
      <c r="T13" s="17" t="b">
        <f t="shared" si="10"/>
        <v>1</v>
      </c>
    </row>
    <row r="14" spans="1:20" s="17" customFormat="1">
      <c r="A14" s="12" t="str">
        <f t="shared" si="7"/>
        <v>51</v>
      </c>
      <c r="B14" s="13" t="s">
        <v>860</v>
      </c>
      <c r="C14" s="13" t="s">
        <v>866</v>
      </c>
      <c r="D14" s="14">
        <v>510203</v>
      </c>
      <c r="E14" s="20" t="str">
        <f>VLOOKUP(D14,[1]Clasificador!$B$5:$G$1314,6,0)</f>
        <v>Decimotercer Sueldo</v>
      </c>
      <c r="F14" s="15">
        <v>13829.6</v>
      </c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>
        <f>F14</f>
        <v>13829.6</v>
      </c>
      <c r="S14" s="16">
        <f t="shared" si="9"/>
        <v>13829.6</v>
      </c>
      <c r="T14" s="17" t="b">
        <f t="shared" si="10"/>
        <v>1</v>
      </c>
    </row>
    <row r="15" spans="1:20" s="17" customFormat="1">
      <c r="A15" s="12" t="str">
        <f t="shared" si="7"/>
        <v>51</v>
      </c>
      <c r="B15" s="13" t="s">
        <v>860</v>
      </c>
      <c r="C15" s="13" t="s">
        <v>866</v>
      </c>
      <c r="D15" s="14">
        <v>510204</v>
      </c>
      <c r="E15" s="20" t="str">
        <f>VLOOKUP(D15,[1]Clasificador!$B$5:$G$1314,6,0)</f>
        <v>Decimocuarto Sueldo</v>
      </c>
      <c r="F15" s="15">
        <v>9650</v>
      </c>
      <c r="G15" s="112"/>
      <c r="H15" s="112"/>
      <c r="I15" s="112">
        <f>F15</f>
        <v>9650</v>
      </c>
      <c r="J15" s="112"/>
      <c r="K15" s="112"/>
      <c r="L15" s="112"/>
      <c r="M15" s="112"/>
      <c r="N15" s="112"/>
      <c r="O15" s="112"/>
      <c r="P15" s="112"/>
      <c r="Q15" s="112"/>
      <c r="R15" s="112"/>
      <c r="S15" s="16">
        <f t="shared" si="9"/>
        <v>9650</v>
      </c>
      <c r="T15" s="17" t="b">
        <f t="shared" si="10"/>
        <v>1</v>
      </c>
    </row>
    <row r="16" spans="1:20" s="17" customFormat="1">
      <c r="A16" s="12" t="str">
        <f t="shared" si="7"/>
        <v>51</v>
      </c>
      <c r="B16" s="13" t="s">
        <v>860</v>
      </c>
      <c r="C16" s="13" t="s">
        <v>866</v>
      </c>
      <c r="D16" s="14">
        <v>510306</v>
      </c>
      <c r="E16" s="20" t="str">
        <f>VLOOKUP(D16,[1]Clasificador!$B$5:$G$1314,6,0)</f>
        <v>Alimentación</v>
      </c>
      <c r="F16" s="15">
        <v>20240</v>
      </c>
      <c r="G16" s="112">
        <f>21*4*20</f>
        <v>1680</v>
      </c>
      <c r="H16" s="112">
        <f>19*4*20</f>
        <v>1520</v>
      </c>
      <c r="I16" s="112">
        <f>21*4*20+8</f>
        <v>1688</v>
      </c>
      <c r="J16" s="112">
        <f>20*4*20+8</f>
        <v>1608</v>
      </c>
      <c r="K16" s="112">
        <f>22*4*20+8</f>
        <v>1768</v>
      </c>
      <c r="L16" s="112">
        <f>21*4*20+8</f>
        <v>1688</v>
      </c>
      <c r="M16" s="112">
        <f>22*4*20+8</f>
        <v>1768</v>
      </c>
      <c r="N16" s="112">
        <f>23*4*20+8</f>
        <v>1848</v>
      </c>
      <c r="O16" s="112">
        <f>20*4*20+8</f>
        <v>1608</v>
      </c>
      <c r="P16" s="112">
        <f>22*4*20+8</f>
        <v>1768</v>
      </c>
      <c r="Q16" s="112">
        <f>21*4*20+8</f>
        <v>1688</v>
      </c>
      <c r="R16" s="112">
        <f>20*4*20+8</f>
        <v>1608</v>
      </c>
      <c r="S16" s="16">
        <f t="shared" si="9"/>
        <v>20240</v>
      </c>
      <c r="T16" s="17" t="b">
        <f t="shared" si="10"/>
        <v>1</v>
      </c>
    </row>
    <row r="17" spans="1:20" s="17" customFormat="1">
      <c r="A17" s="12" t="str">
        <f t="shared" si="7"/>
        <v>51</v>
      </c>
      <c r="B17" s="13" t="s">
        <v>860</v>
      </c>
      <c r="C17" s="13" t="s">
        <v>866</v>
      </c>
      <c r="D17" s="14">
        <v>510510</v>
      </c>
      <c r="E17" s="20" t="str">
        <f>VLOOKUP(D17,[1]Clasificador!$B$5:$G$1314,6,0)</f>
        <v>Servicios Personales por Contrato</v>
      </c>
      <c r="F17" s="15">
        <f>35172-8796</f>
        <v>26376</v>
      </c>
      <c r="G17" s="112">
        <f>F17/12</f>
        <v>2198</v>
      </c>
      <c r="H17" s="112">
        <f>G17</f>
        <v>2198</v>
      </c>
      <c r="I17" s="112">
        <f t="shared" ref="I17:R19" si="11">H17</f>
        <v>2198</v>
      </c>
      <c r="J17" s="112">
        <f t="shared" si="11"/>
        <v>2198</v>
      </c>
      <c r="K17" s="112">
        <f t="shared" si="11"/>
        <v>2198</v>
      </c>
      <c r="L17" s="112">
        <f t="shared" si="11"/>
        <v>2198</v>
      </c>
      <c r="M17" s="112">
        <f t="shared" si="11"/>
        <v>2198</v>
      </c>
      <c r="N17" s="112">
        <f t="shared" si="11"/>
        <v>2198</v>
      </c>
      <c r="O17" s="112">
        <f t="shared" si="11"/>
        <v>2198</v>
      </c>
      <c r="P17" s="112">
        <f t="shared" si="11"/>
        <v>2198</v>
      </c>
      <c r="Q17" s="112">
        <f t="shared" si="11"/>
        <v>2198</v>
      </c>
      <c r="R17" s="112">
        <f t="shared" si="11"/>
        <v>2198</v>
      </c>
      <c r="S17" s="16">
        <f t="shared" si="9"/>
        <v>26376</v>
      </c>
      <c r="T17" s="17" t="b">
        <f t="shared" si="10"/>
        <v>1</v>
      </c>
    </row>
    <row r="18" spans="1:20" s="17" customFormat="1">
      <c r="A18" s="12" t="str">
        <f t="shared" si="7"/>
        <v>51</v>
      </c>
      <c r="B18" s="13" t="s">
        <v>860</v>
      </c>
      <c r="C18" s="13" t="s">
        <v>866</v>
      </c>
      <c r="D18" s="14">
        <v>510601</v>
      </c>
      <c r="E18" s="20" t="str">
        <f>VLOOKUP(D18,[1]Clasificador!$B$5:$G$1314,6,0)</f>
        <v>Aporte Patronal</v>
      </c>
      <c r="F18" s="15">
        <v>18743.36</v>
      </c>
      <c r="G18" s="112">
        <f>F18/12</f>
        <v>1561.9466666666667</v>
      </c>
      <c r="H18" s="112">
        <f>G18</f>
        <v>1561.9466666666667</v>
      </c>
      <c r="I18" s="112">
        <f t="shared" si="11"/>
        <v>1561.9466666666667</v>
      </c>
      <c r="J18" s="112">
        <f t="shared" si="11"/>
        <v>1561.9466666666667</v>
      </c>
      <c r="K18" s="112">
        <f t="shared" si="11"/>
        <v>1561.9466666666667</v>
      </c>
      <c r="L18" s="112">
        <f t="shared" si="11"/>
        <v>1561.9466666666667</v>
      </c>
      <c r="M18" s="112">
        <f t="shared" si="11"/>
        <v>1561.9466666666667</v>
      </c>
      <c r="N18" s="112">
        <f t="shared" si="11"/>
        <v>1561.9466666666667</v>
      </c>
      <c r="O18" s="112">
        <f t="shared" si="11"/>
        <v>1561.9466666666667</v>
      </c>
      <c r="P18" s="112">
        <f t="shared" si="11"/>
        <v>1561.9466666666667</v>
      </c>
      <c r="Q18" s="112">
        <f t="shared" si="11"/>
        <v>1561.9466666666667</v>
      </c>
      <c r="R18" s="112">
        <f t="shared" si="11"/>
        <v>1561.9466666666667</v>
      </c>
      <c r="S18" s="16">
        <f t="shared" si="9"/>
        <v>18743.36</v>
      </c>
      <c r="T18" s="17" t="b">
        <f t="shared" si="10"/>
        <v>1</v>
      </c>
    </row>
    <row r="19" spans="1:20" s="17" customFormat="1">
      <c r="A19" s="12" t="str">
        <f t="shared" si="7"/>
        <v>51</v>
      </c>
      <c r="B19" s="13" t="s">
        <v>860</v>
      </c>
      <c r="C19" s="13" t="s">
        <v>866</v>
      </c>
      <c r="D19" s="14">
        <v>510602</v>
      </c>
      <c r="E19" s="20" t="str">
        <f>VLOOKUP(D19,[1]Clasificador!$B$5:$G$1314,6,0)</f>
        <v>Fondo de Reserva</v>
      </c>
      <c r="F19" s="15">
        <v>13164.63</v>
      </c>
      <c r="G19" s="112">
        <f>F19/12</f>
        <v>1097.0525</v>
      </c>
      <c r="H19" s="112">
        <f>G19</f>
        <v>1097.0525</v>
      </c>
      <c r="I19" s="112">
        <f t="shared" si="11"/>
        <v>1097.0525</v>
      </c>
      <c r="J19" s="112">
        <f t="shared" si="11"/>
        <v>1097.0525</v>
      </c>
      <c r="K19" s="112">
        <f t="shared" si="11"/>
        <v>1097.0525</v>
      </c>
      <c r="L19" s="112">
        <f t="shared" si="11"/>
        <v>1097.0525</v>
      </c>
      <c r="M19" s="112">
        <f t="shared" si="11"/>
        <v>1097.0525</v>
      </c>
      <c r="N19" s="112">
        <f t="shared" si="11"/>
        <v>1097.0525</v>
      </c>
      <c r="O19" s="112">
        <f t="shared" si="11"/>
        <v>1097.0525</v>
      </c>
      <c r="P19" s="112">
        <f t="shared" si="11"/>
        <v>1097.0525</v>
      </c>
      <c r="Q19" s="112">
        <f t="shared" si="11"/>
        <v>1097.0525</v>
      </c>
      <c r="R19" s="112">
        <f t="shared" si="11"/>
        <v>1097.0525</v>
      </c>
      <c r="S19" s="16">
        <f t="shared" si="9"/>
        <v>13164.63</v>
      </c>
      <c r="T19" s="17" t="b">
        <f t="shared" si="10"/>
        <v>1</v>
      </c>
    </row>
    <row r="20" spans="1:20" s="17" customFormat="1">
      <c r="A20" s="12" t="str">
        <f t="shared" ref="A20:A26" si="12">LEFT(D20,2)</f>
        <v>51</v>
      </c>
      <c r="B20" s="13" t="s">
        <v>860</v>
      </c>
      <c r="C20" s="13" t="s">
        <v>862</v>
      </c>
      <c r="D20" s="14">
        <v>510105</v>
      </c>
      <c r="E20" s="20" t="str">
        <f>VLOOKUP(D20,[1]Clasificador!$B$5:$G$1314,6,0)</f>
        <v>Remuneraciones Unificadas</v>
      </c>
      <c r="F20" s="114">
        <f>63996-39336</f>
        <v>24660</v>
      </c>
      <c r="G20" s="112">
        <f>F20/12</f>
        <v>2055</v>
      </c>
      <c r="H20" s="112">
        <f>G20</f>
        <v>2055</v>
      </c>
      <c r="I20" s="112">
        <f t="shared" ref="I20:R20" si="13">H20</f>
        <v>2055</v>
      </c>
      <c r="J20" s="112">
        <f t="shared" si="13"/>
        <v>2055</v>
      </c>
      <c r="K20" s="112">
        <f t="shared" si="13"/>
        <v>2055</v>
      </c>
      <c r="L20" s="112">
        <f t="shared" si="13"/>
        <v>2055</v>
      </c>
      <c r="M20" s="112">
        <f t="shared" si="13"/>
        <v>2055</v>
      </c>
      <c r="N20" s="112">
        <f t="shared" si="13"/>
        <v>2055</v>
      </c>
      <c r="O20" s="112">
        <f t="shared" si="13"/>
        <v>2055</v>
      </c>
      <c r="P20" s="112">
        <f t="shared" si="13"/>
        <v>2055</v>
      </c>
      <c r="Q20" s="112">
        <f t="shared" si="13"/>
        <v>2055</v>
      </c>
      <c r="R20" s="112">
        <f t="shared" si="13"/>
        <v>2055</v>
      </c>
      <c r="S20" s="16">
        <f t="shared" ref="S20:S26" si="14">SUM(G20:R20)</f>
        <v>24660</v>
      </c>
      <c r="T20" s="17" t="b">
        <f t="shared" ref="T20:T26" si="15">+S20=F20</f>
        <v>1</v>
      </c>
    </row>
    <row r="21" spans="1:20" s="17" customFormat="1">
      <c r="A21" s="12" t="str">
        <f t="shared" si="12"/>
        <v>51</v>
      </c>
      <c r="B21" s="13" t="s">
        <v>860</v>
      </c>
      <c r="C21" s="13" t="s">
        <v>862</v>
      </c>
      <c r="D21" s="14">
        <v>510106</v>
      </c>
      <c r="E21" s="20" t="str">
        <f>VLOOKUP(D21,[1]Clasificador!$B$5:$G$1314,6,0)</f>
        <v>Salarios Unificados</v>
      </c>
      <c r="F21" s="15">
        <v>21427.200000000001</v>
      </c>
      <c r="G21" s="112">
        <f>F21/12</f>
        <v>1785.6000000000001</v>
      </c>
      <c r="H21" s="112">
        <f>G21</f>
        <v>1785.6000000000001</v>
      </c>
      <c r="I21" s="112">
        <f t="shared" ref="I21:R21" si="16">H21</f>
        <v>1785.6000000000001</v>
      </c>
      <c r="J21" s="112">
        <f t="shared" si="16"/>
        <v>1785.6000000000001</v>
      </c>
      <c r="K21" s="112">
        <f t="shared" si="16"/>
        <v>1785.6000000000001</v>
      </c>
      <c r="L21" s="112">
        <f t="shared" si="16"/>
        <v>1785.6000000000001</v>
      </c>
      <c r="M21" s="112">
        <f t="shared" si="16"/>
        <v>1785.6000000000001</v>
      </c>
      <c r="N21" s="112">
        <f t="shared" si="16"/>
        <v>1785.6000000000001</v>
      </c>
      <c r="O21" s="112">
        <f t="shared" si="16"/>
        <v>1785.6000000000001</v>
      </c>
      <c r="P21" s="112">
        <f t="shared" si="16"/>
        <v>1785.6000000000001</v>
      </c>
      <c r="Q21" s="112">
        <f t="shared" si="16"/>
        <v>1785.6000000000001</v>
      </c>
      <c r="R21" s="112">
        <f t="shared" si="16"/>
        <v>1785.6000000000001</v>
      </c>
      <c r="S21" s="16">
        <f t="shared" si="14"/>
        <v>21427.199999999997</v>
      </c>
      <c r="T21" s="17" t="b">
        <f t="shared" si="15"/>
        <v>1</v>
      </c>
    </row>
    <row r="22" spans="1:20" s="17" customFormat="1">
      <c r="A22" s="12" t="str">
        <f t="shared" si="12"/>
        <v>51</v>
      </c>
      <c r="B22" s="13" t="s">
        <v>860</v>
      </c>
      <c r="C22" s="13" t="s">
        <v>862</v>
      </c>
      <c r="D22" s="14">
        <v>510203</v>
      </c>
      <c r="E22" s="20" t="str">
        <f>VLOOKUP(D22,[1]Clasificador!$B$5:$G$1314,6,0)</f>
        <v>Decimotercer Sueldo</v>
      </c>
      <c r="F22" s="15">
        <f>7118.6-2637</f>
        <v>4481.6000000000004</v>
      </c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>
        <f>F22</f>
        <v>4481.6000000000004</v>
      </c>
      <c r="S22" s="16">
        <f t="shared" si="14"/>
        <v>4481.6000000000004</v>
      </c>
      <c r="T22" s="17" t="b">
        <f t="shared" si="15"/>
        <v>1</v>
      </c>
    </row>
    <row r="23" spans="1:20" s="17" customFormat="1">
      <c r="A23" s="12" t="str">
        <f t="shared" si="12"/>
        <v>51</v>
      </c>
      <c r="B23" s="13" t="s">
        <v>860</v>
      </c>
      <c r="C23" s="13" t="s">
        <v>862</v>
      </c>
      <c r="D23" s="14">
        <v>510204</v>
      </c>
      <c r="E23" s="20" t="str">
        <f>VLOOKUP(D23,[1]Clasificador!$B$5:$G$1314,6,0)</f>
        <v>Decimocuarto Sueldo</v>
      </c>
      <c r="F23" s="15">
        <f>3088-87</f>
        <v>3001</v>
      </c>
      <c r="G23" s="112"/>
      <c r="H23" s="112"/>
      <c r="I23" s="112">
        <f>F23</f>
        <v>3001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6">
        <f t="shared" si="14"/>
        <v>3001</v>
      </c>
      <c r="T23" s="17" t="b">
        <f t="shared" si="15"/>
        <v>1</v>
      </c>
    </row>
    <row r="24" spans="1:20" s="17" customFormat="1">
      <c r="A24" s="12" t="str">
        <f t="shared" si="12"/>
        <v>51</v>
      </c>
      <c r="B24" s="13" t="s">
        <v>860</v>
      </c>
      <c r="C24" s="13" t="s">
        <v>862</v>
      </c>
      <c r="D24" s="14">
        <v>510306</v>
      </c>
      <c r="E24" s="20" t="str">
        <f>VLOOKUP(D24,[1]Clasificador!$B$5:$G$1314,6,0)</f>
        <v>Alimentación</v>
      </c>
      <c r="F24" s="15">
        <v>4048</v>
      </c>
      <c r="G24" s="112">
        <f>21*4*4+(4*4)</f>
        <v>352</v>
      </c>
      <c r="H24" s="112">
        <f>4*4*19</f>
        <v>304</v>
      </c>
      <c r="I24" s="112">
        <f>4*4*21</f>
        <v>336</v>
      </c>
      <c r="J24" s="112">
        <f>4*4*20</f>
        <v>320</v>
      </c>
      <c r="K24" s="112">
        <f>4*4*22</f>
        <v>352</v>
      </c>
      <c r="L24" s="112">
        <f>4*4*21</f>
        <v>336</v>
      </c>
      <c r="M24" s="112">
        <f>4*4*22</f>
        <v>352</v>
      </c>
      <c r="N24" s="112">
        <f>4*4*23</f>
        <v>368</v>
      </c>
      <c r="O24" s="112">
        <f>4*4*20</f>
        <v>320</v>
      </c>
      <c r="P24" s="112">
        <f>4*4*22</f>
        <v>352</v>
      </c>
      <c r="Q24" s="112">
        <f>4*4*21</f>
        <v>336</v>
      </c>
      <c r="R24" s="112">
        <f>4*4*20</f>
        <v>320</v>
      </c>
      <c r="S24" s="16">
        <f t="shared" si="14"/>
        <v>4048</v>
      </c>
      <c r="T24" s="17" t="b">
        <f t="shared" si="15"/>
        <v>1</v>
      </c>
    </row>
    <row r="25" spans="1:20" s="17" customFormat="1">
      <c r="A25" s="12" t="str">
        <f t="shared" si="12"/>
        <v>51</v>
      </c>
      <c r="B25" s="13" t="s">
        <v>860</v>
      </c>
      <c r="C25" s="13" t="s">
        <v>862</v>
      </c>
      <c r="D25" s="14">
        <v>510601</v>
      </c>
      <c r="E25" s="20" t="str">
        <f>VLOOKUP(D25,[1]Clasificador!$B$5:$G$1314,6,0)</f>
        <v>Aporte Patronal</v>
      </c>
      <c r="F25" s="15">
        <f>8779-3327</f>
        <v>5452</v>
      </c>
      <c r="G25" s="112">
        <f>F25/12</f>
        <v>454.33333333333331</v>
      </c>
      <c r="H25" s="112">
        <f>G25</f>
        <v>454.33333333333331</v>
      </c>
      <c r="I25" s="112">
        <f t="shared" ref="I25:R26" si="17">H25</f>
        <v>454.33333333333331</v>
      </c>
      <c r="J25" s="112">
        <f t="shared" si="17"/>
        <v>454.33333333333331</v>
      </c>
      <c r="K25" s="112">
        <f t="shared" si="17"/>
        <v>454.33333333333331</v>
      </c>
      <c r="L25" s="112">
        <f t="shared" si="17"/>
        <v>454.33333333333331</v>
      </c>
      <c r="M25" s="112">
        <f t="shared" si="17"/>
        <v>454.33333333333331</v>
      </c>
      <c r="N25" s="112">
        <f t="shared" si="17"/>
        <v>454.33333333333331</v>
      </c>
      <c r="O25" s="112">
        <f t="shared" si="17"/>
        <v>454.33333333333331</v>
      </c>
      <c r="P25" s="112">
        <f t="shared" si="17"/>
        <v>454.33333333333331</v>
      </c>
      <c r="Q25" s="112">
        <f t="shared" si="17"/>
        <v>454.33333333333331</v>
      </c>
      <c r="R25" s="112">
        <f t="shared" si="17"/>
        <v>454.33333333333331</v>
      </c>
      <c r="S25" s="16">
        <f t="shared" si="14"/>
        <v>5452</v>
      </c>
      <c r="T25" s="17" t="b">
        <f t="shared" si="15"/>
        <v>1</v>
      </c>
    </row>
    <row r="26" spans="1:20" s="17" customFormat="1">
      <c r="A26" s="12" t="str">
        <f t="shared" si="12"/>
        <v>51</v>
      </c>
      <c r="B26" s="13" t="s">
        <v>860</v>
      </c>
      <c r="C26" s="13" t="s">
        <v>862</v>
      </c>
      <c r="D26" s="14">
        <v>510602</v>
      </c>
      <c r="E26" s="20" t="str">
        <f>VLOOKUP(D26,[1]Clasificador!$B$5:$G$1314,6,0)</f>
        <v>Fondo de Reserva</v>
      </c>
      <c r="F26" s="15">
        <f>7115.75-2347.63</f>
        <v>4768.12</v>
      </c>
      <c r="G26" s="112">
        <f>F26/12</f>
        <v>397.34333333333331</v>
      </c>
      <c r="H26" s="112">
        <f>G26</f>
        <v>397.34333333333331</v>
      </c>
      <c r="I26" s="112">
        <f t="shared" si="17"/>
        <v>397.34333333333331</v>
      </c>
      <c r="J26" s="112">
        <f t="shared" si="17"/>
        <v>397.34333333333331</v>
      </c>
      <c r="K26" s="112">
        <f t="shared" si="17"/>
        <v>397.34333333333331</v>
      </c>
      <c r="L26" s="112">
        <f t="shared" si="17"/>
        <v>397.34333333333331</v>
      </c>
      <c r="M26" s="112">
        <f t="shared" si="17"/>
        <v>397.34333333333331</v>
      </c>
      <c r="N26" s="112">
        <f t="shared" si="17"/>
        <v>397.34333333333331</v>
      </c>
      <c r="O26" s="112">
        <f t="shared" si="17"/>
        <v>397.34333333333331</v>
      </c>
      <c r="P26" s="112">
        <f t="shared" si="17"/>
        <v>397.34333333333331</v>
      </c>
      <c r="Q26" s="112">
        <f t="shared" si="17"/>
        <v>397.34333333333331</v>
      </c>
      <c r="R26" s="112">
        <f t="shared" si="17"/>
        <v>397.34333333333331</v>
      </c>
      <c r="S26" s="16">
        <f t="shared" si="14"/>
        <v>4768.12</v>
      </c>
      <c r="T26" s="17" t="b">
        <f t="shared" si="15"/>
        <v>1</v>
      </c>
    </row>
    <row r="27" spans="1:20" s="17" customFormat="1">
      <c r="A27" s="12" t="str">
        <f t="shared" ref="A27:A34" si="18">LEFT(D27,2)</f>
        <v>51</v>
      </c>
      <c r="B27" s="13" t="s">
        <v>860</v>
      </c>
      <c r="C27" s="13" t="s">
        <v>863</v>
      </c>
      <c r="D27" s="14">
        <v>510105</v>
      </c>
      <c r="E27" s="20" t="str">
        <f>VLOOKUP(D27,[1]Clasificador!$B$5:$G$1314,6,0)</f>
        <v>Remuneraciones Unificadas</v>
      </c>
      <c r="F27" s="15">
        <v>24408</v>
      </c>
      <c r="G27" s="112">
        <f>F27/12</f>
        <v>2034</v>
      </c>
      <c r="H27" s="112">
        <f>G27</f>
        <v>2034</v>
      </c>
      <c r="I27" s="112">
        <f t="shared" ref="I27:R28" si="19">H27</f>
        <v>2034</v>
      </c>
      <c r="J27" s="112">
        <f t="shared" si="19"/>
        <v>2034</v>
      </c>
      <c r="K27" s="112">
        <f t="shared" si="19"/>
        <v>2034</v>
      </c>
      <c r="L27" s="112">
        <f t="shared" si="19"/>
        <v>2034</v>
      </c>
      <c r="M27" s="112">
        <f t="shared" si="19"/>
        <v>2034</v>
      </c>
      <c r="N27" s="112">
        <f t="shared" si="19"/>
        <v>2034</v>
      </c>
      <c r="O27" s="112">
        <f t="shared" si="19"/>
        <v>2034</v>
      </c>
      <c r="P27" s="112">
        <f t="shared" si="19"/>
        <v>2034</v>
      </c>
      <c r="Q27" s="112">
        <f t="shared" si="19"/>
        <v>2034</v>
      </c>
      <c r="R27" s="112">
        <f t="shared" si="19"/>
        <v>2034</v>
      </c>
      <c r="S27" s="16">
        <f t="shared" ref="S27:S34" si="20">SUM(G27:R27)</f>
        <v>24408</v>
      </c>
      <c r="T27" s="17" t="b">
        <f t="shared" ref="T27:T34" si="21">+S27=F27</f>
        <v>1</v>
      </c>
    </row>
    <row r="28" spans="1:20" s="17" customFormat="1">
      <c r="A28" s="12" t="str">
        <f t="shared" si="18"/>
        <v>51</v>
      </c>
      <c r="B28" s="13" t="s">
        <v>860</v>
      </c>
      <c r="C28" s="13" t="s">
        <v>863</v>
      </c>
      <c r="D28" s="14">
        <v>510106</v>
      </c>
      <c r="E28" s="20" t="str">
        <f>VLOOKUP(D28,[1]Clasificador!$B$5:$G$1314,6,0)</f>
        <v>Salarios Unificados</v>
      </c>
      <c r="F28" s="15">
        <v>5356.8</v>
      </c>
      <c r="G28" s="112">
        <f>F28/12</f>
        <v>446.40000000000003</v>
      </c>
      <c r="H28" s="112">
        <f>G28</f>
        <v>446.40000000000003</v>
      </c>
      <c r="I28" s="112">
        <f t="shared" si="19"/>
        <v>446.40000000000003</v>
      </c>
      <c r="J28" s="112">
        <f t="shared" si="19"/>
        <v>446.40000000000003</v>
      </c>
      <c r="K28" s="112">
        <f t="shared" si="19"/>
        <v>446.40000000000003</v>
      </c>
      <c r="L28" s="112">
        <f t="shared" si="19"/>
        <v>446.40000000000003</v>
      </c>
      <c r="M28" s="112">
        <f t="shared" si="19"/>
        <v>446.40000000000003</v>
      </c>
      <c r="N28" s="112">
        <f t="shared" si="19"/>
        <v>446.40000000000003</v>
      </c>
      <c r="O28" s="112">
        <f t="shared" si="19"/>
        <v>446.40000000000003</v>
      </c>
      <c r="P28" s="112">
        <f t="shared" si="19"/>
        <v>446.40000000000003</v>
      </c>
      <c r="Q28" s="112">
        <f t="shared" si="19"/>
        <v>446.40000000000003</v>
      </c>
      <c r="R28" s="112">
        <f t="shared" si="19"/>
        <v>446.40000000000003</v>
      </c>
      <c r="S28" s="16">
        <f t="shared" si="20"/>
        <v>5356.7999999999993</v>
      </c>
      <c r="T28" s="17" t="b">
        <f t="shared" si="21"/>
        <v>1</v>
      </c>
    </row>
    <row r="29" spans="1:20" s="17" customFormat="1">
      <c r="A29" s="12" t="str">
        <f t="shared" si="18"/>
        <v>51</v>
      </c>
      <c r="B29" s="13" t="s">
        <v>860</v>
      </c>
      <c r="C29" s="13" t="s">
        <v>863</v>
      </c>
      <c r="D29" s="14">
        <v>510203</v>
      </c>
      <c r="E29" s="20" t="str">
        <f>VLOOKUP(D29,[1]Clasificador!$B$5:$G$1314,6,0)</f>
        <v>Decimotercer Sueldo</v>
      </c>
      <c r="F29" s="15">
        <v>3499.07</v>
      </c>
      <c r="G29" s="113">
        <f>2034/12</f>
        <v>169.5</v>
      </c>
      <c r="H29" s="113">
        <f t="shared" ref="H29:Q29" si="22">2034/12</f>
        <v>169.5</v>
      </c>
      <c r="I29" s="113">
        <f t="shared" si="22"/>
        <v>169.5</v>
      </c>
      <c r="J29" s="113">
        <f t="shared" si="22"/>
        <v>169.5</v>
      </c>
      <c r="K29" s="113">
        <f t="shared" si="22"/>
        <v>169.5</v>
      </c>
      <c r="L29" s="113">
        <f t="shared" si="22"/>
        <v>169.5</v>
      </c>
      <c r="M29" s="113">
        <f t="shared" si="22"/>
        <v>169.5</v>
      </c>
      <c r="N29" s="113">
        <f t="shared" si="22"/>
        <v>169.5</v>
      </c>
      <c r="O29" s="113">
        <f t="shared" si="22"/>
        <v>169.5</v>
      </c>
      <c r="P29" s="113">
        <f t="shared" si="22"/>
        <v>169.5</v>
      </c>
      <c r="Q29" s="113">
        <f t="shared" si="22"/>
        <v>169.5</v>
      </c>
      <c r="R29" s="112">
        <f>F29-2034+(2034/12)</f>
        <v>1634.5700000000002</v>
      </c>
      <c r="S29" s="16">
        <f t="shared" si="20"/>
        <v>3499.07</v>
      </c>
      <c r="T29" s="17" t="b">
        <f t="shared" si="21"/>
        <v>1</v>
      </c>
    </row>
    <row r="30" spans="1:20" s="17" customFormat="1">
      <c r="A30" s="12" t="str">
        <f t="shared" si="18"/>
        <v>51</v>
      </c>
      <c r="B30" s="13" t="s">
        <v>860</v>
      </c>
      <c r="C30" s="13" t="s">
        <v>863</v>
      </c>
      <c r="D30" s="14">
        <v>510204</v>
      </c>
      <c r="E30" s="20" t="str">
        <f>VLOOKUP(D30,[1]Clasificador!$B$5:$G$1314,6,0)</f>
        <v>Decimocuarto Sueldo</v>
      </c>
      <c r="F30" s="15">
        <v>1158</v>
      </c>
      <c r="G30" s="112">
        <f>386/12</f>
        <v>32.166666666666664</v>
      </c>
      <c r="H30" s="112">
        <f>386/12</f>
        <v>32.166666666666664</v>
      </c>
      <c r="I30" s="112">
        <f>F30-386+(386/12)</f>
        <v>804.16666666666663</v>
      </c>
      <c r="J30" s="112">
        <f t="shared" ref="J30:R30" si="23">386/12</f>
        <v>32.166666666666664</v>
      </c>
      <c r="K30" s="112">
        <f t="shared" si="23"/>
        <v>32.166666666666664</v>
      </c>
      <c r="L30" s="112">
        <f t="shared" si="23"/>
        <v>32.166666666666664</v>
      </c>
      <c r="M30" s="112">
        <f t="shared" si="23"/>
        <v>32.166666666666664</v>
      </c>
      <c r="N30" s="112">
        <f t="shared" si="23"/>
        <v>32.166666666666664</v>
      </c>
      <c r="O30" s="112">
        <f t="shared" si="23"/>
        <v>32.166666666666664</v>
      </c>
      <c r="P30" s="112">
        <f t="shared" si="23"/>
        <v>32.166666666666664</v>
      </c>
      <c r="Q30" s="112">
        <f t="shared" si="23"/>
        <v>32.166666666666664</v>
      </c>
      <c r="R30" s="112">
        <f t="shared" si="23"/>
        <v>32.166666666666664</v>
      </c>
      <c r="S30" s="16">
        <f t="shared" si="20"/>
        <v>1158.0000000000002</v>
      </c>
      <c r="T30" s="17" t="b">
        <f t="shared" si="21"/>
        <v>1</v>
      </c>
    </row>
    <row r="31" spans="1:20" s="17" customFormat="1">
      <c r="A31" s="12" t="str">
        <f t="shared" si="18"/>
        <v>51</v>
      </c>
      <c r="B31" s="13" t="s">
        <v>860</v>
      </c>
      <c r="C31" s="13" t="s">
        <v>863</v>
      </c>
      <c r="D31" s="14">
        <v>510306</v>
      </c>
      <c r="E31" s="20" t="str">
        <f>VLOOKUP(D31,[1]Clasificador!$B$5:$G$1314,6,0)</f>
        <v>Alimentación</v>
      </c>
      <c r="F31" s="15">
        <v>1012</v>
      </c>
      <c r="G31" s="112">
        <f>4*21+4</f>
        <v>88</v>
      </c>
      <c r="H31" s="112">
        <f>4*19</f>
        <v>76</v>
      </c>
      <c r="I31" s="112">
        <f>4*21</f>
        <v>84</v>
      </c>
      <c r="J31" s="112">
        <f>4*20</f>
        <v>80</v>
      </c>
      <c r="K31" s="112">
        <f>4*22</f>
        <v>88</v>
      </c>
      <c r="L31" s="112">
        <f>4*21</f>
        <v>84</v>
      </c>
      <c r="M31" s="112">
        <f>4*22</f>
        <v>88</v>
      </c>
      <c r="N31" s="112">
        <f>4*23</f>
        <v>92</v>
      </c>
      <c r="O31" s="112">
        <f>4*20</f>
        <v>80</v>
      </c>
      <c r="P31" s="112">
        <f>4*22</f>
        <v>88</v>
      </c>
      <c r="Q31" s="112">
        <f>4*21</f>
        <v>84</v>
      </c>
      <c r="R31" s="112">
        <f>4*20</f>
        <v>80</v>
      </c>
      <c r="S31" s="16">
        <f t="shared" si="20"/>
        <v>1012</v>
      </c>
      <c r="T31" s="17" t="b">
        <f t="shared" si="21"/>
        <v>1</v>
      </c>
    </row>
    <row r="32" spans="1:20" s="17" customFormat="1">
      <c r="A32" s="12" t="str">
        <f t="shared" si="18"/>
        <v>51</v>
      </c>
      <c r="B32" s="13" t="s">
        <v>860</v>
      </c>
      <c r="C32" s="13" t="s">
        <v>863</v>
      </c>
      <c r="D32" s="14">
        <v>510510</v>
      </c>
      <c r="E32" s="20" t="str">
        <f>VLOOKUP(D32,[1]Clasificador!$B$5:$G$1314,6,0)</f>
        <v>Servicios Personales por Contrato</v>
      </c>
      <c r="F32" s="15">
        <v>11832</v>
      </c>
      <c r="G32" s="112">
        <f>F32/12</f>
        <v>986</v>
      </c>
      <c r="H32" s="112">
        <f>G32</f>
        <v>986</v>
      </c>
      <c r="I32" s="112">
        <f t="shared" ref="I32:R32" si="24">H32</f>
        <v>986</v>
      </c>
      <c r="J32" s="112">
        <f t="shared" si="24"/>
        <v>986</v>
      </c>
      <c r="K32" s="112">
        <f t="shared" si="24"/>
        <v>986</v>
      </c>
      <c r="L32" s="112">
        <f t="shared" si="24"/>
        <v>986</v>
      </c>
      <c r="M32" s="112">
        <f t="shared" si="24"/>
        <v>986</v>
      </c>
      <c r="N32" s="112">
        <f t="shared" si="24"/>
        <v>986</v>
      </c>
      <c r="O32" s="112">
        <f t="shared" si="24"/>
        <v>986</v>
      </c>
      <c r="P32" s="112">
        <f t="shared" si="24"/>
        <v>986</v>
      </c>
      <c r="Q32" s="112">
        <f t="shared" si="24"/>
        <v>986</v>
      </c>
      <c r="R32" s="112">
        <f t="shared" si="24"/>
        <v>986</v>
      </c>
      <c r="S32" s="16">
        <f t="shared" si="20"/>
        <v>11832</v>
      </c>
      <c r="T32" s="17" t="b">
        <f t="shared" si="21"/>
        <v>1</v>
      </c>
    </row>
    <row r="33" spans="1:20" s="17" customFormat="1">
      <c r="A33" s="12" t="str">
        <f t="shared" si="18"/>
        <v>51</v>
      </c>
      <c r="B33" s="13" t="s">
        <v>860</v>
      </c>
      <c r="C33" s="13" t="s">
        <v>863</v>
      </c>
      <c r="D33" s="14">
        <v>510601</v>
      </c>
      <c r="E33" s="20" t="str">
        <f>VLOOKUP(D33,[1]Clasificador!$B$5:$G$1314,6,0)</f>
        <v>Aporte Patronal</v>
      </c>
      <c r="F33" s="15">
        <v>4185.84</v>
      </c>
      <c r="G33" s="112">
        <f>F33/12</f>
        <v>348.82</v>
      </c>
      <c r="H33" s="112">
        <f>G33</f>
        <v>348.82</v>
      </c>
      <c r="I33" s="112">
        <f t="shared" ref="I33:R34" si="25">H33</f>
        <v>348.82</v>
      </c>
      <c r="J33" s="112">
        <f t="shared" si="25"/>
        <v>348.82</v>
      </c>
      <c r="K33" s="112">
        <f t="shared" si="25"/>
        <v>348.82</v>
      </c>
      <c r="L33" s="112">
        <f t="shared" si="25"/>
        <v>348.82</v>
      </c>
      <c r="M33" s="112">
        <f t="shared" si="25"/>
        <v>348.82</v>
      </c>
      <c r="N33" s="112">
        <f t="shared" si="25"/>
        <v>348.82</v>
      </c>
      <c r="O33" s="112">
        <f t="shared" si="25"/>
        <v>348.82</v>
      </c>
      <c r="P33" s="112">
        <f t="shared" si="25"/>
        <v>348.82</v>
      </c>
      <c r="Q33" s="112">
        <f t="shared" si="25"/>
        <v>348.82</v>
      </c>
      <c r="R33" s="112">
        <f t="shared" si="25"/>
        <v>348.82</v>
      </c>
      <c r="S33" s="16">
        <f t="shared" si="20"/>
        <v>4185.8400000000011</v>
      </c>
      <c r="T33" s="17" t="b">
        <f t="shared" si="21"/>
        <v>1</v>
      </c>
    </row>
    <row r="34" spans="1:20" s="17" customFormat="1">
      <c r="A34" s="12" t="str">
        <f t="shared" si="18"/>
        <v>51</v>
      </c>
      <c r="B34" s="13" t="s">
        <v>860</v>
      </c>
      <c r="C34" s="13" t="s">
        <v>863</v>
      </c>
      <c r="D34" s="14">
        <v>510602</v>
      </c>
      <c r="E34" s="20" t="str">
        <f>VLOOKUP(D34,[1]Clasificador!$B$5:$G$1314,6,0)</f>
        <v>Fondo de Reserva</v>
      </c>
      <c r="F34" s="15">
        <v>3497.67</v>
      </c>
      <c r="G34" s="112">
        <f>F34/12</f>
        <v>291.47250000000003</v>
      </c>
      <c r="H34" s="112">
        <f>G34</f>
        <v>291.47250000000003</v>
      </c>
      <c r="I34" s="112">
        <f t="shared" si="25"/>
        <v>291.47250000000003</v>
      </c>
      <c r="J34" s="112">
        <f t="shared" si="25"/>
        <v>291.47250000000003</v>
      </c>
      <c r="K34" s="112">
        <f t="shared" si="25"/>
        <v>291.47250000000003</v>
      </c>
      <c r="L34" s="112">
        <f t="shared" si="25"/>
        <v>291.47250000000003</v>
      </c>
      <c r="M34" s="112">
        <f t="shared" si="25"/>
        <v>291.47250000000003</v>
      </c>
      <c r="N34" s="112">
        <f t="shared" si="25"/>
        <v>291.47250000000003</v>
      </c>
      <c r="O34" s="112">
        <f t="shared" si="25"/>
        <v>291.47250000000003</v>
      </c>
      <c r="P34" s="112">
        <f t="shared" si="25"/>
        <v>291.47250000000003</v>
      </c>
      <c r="Q34" s="112">
        <f t="shared" si="25"/>
        <v>291.47250000000003</v>
      </c>
      <c r="R34" s="112">
        <f t="shared" si="25"/>
        <v>291.47250000000003</v>
      </c>
      <c r="S34" s="16">
        <f t="shared" si="20"/>
        <v>3497.6699999999996</v>
      </c>
      <c r="T34" s="17" t="b">
        <f t="shared" si="21"/>
        <v>1</v>
      </c>
    </row>
    <row r="35" spans="1:20" s="17" customFormat="1">
      <c r="A35" s="12" t="str">
        <f t="shared" ref="A35:A40" si="26">LEFT(D35,2)</f>
        <v>51</v>
      </c>
      <c r="B35" s="13" t="s">
        <v>860</v>
      </c>
      <c r="C35" s="13" t="s">
        <v>865</v>
      </c>
      <c r="D35" s="14">
        <v>510105</v>
      </c>
      <c r="E35" s="20" t="str">
        <f>VLOOKUP(D35,[1]Clasificador!$B$5:$G$1314,6,0)</f>
        <v>Remuneraciones Unificadas</v>
      </c>
      <c r="F35" s="15">
        <v>26064</v>
      </c>
      <c r="G35" s="112">
        <f>F35/12</f>
        <v>2172</v>
      </c>
      <c r="H35" s="112">
        <f>G35</f>
        <v>2172</v>
      </c>
      <c r="I35" s="112">
        <f t="shared" ref="I35:R35" si="27">H35</f>
        <v>2172</v>
      </c>
      <c r="J35" s="112">
        <f t="shared" si="27"/>
        <v>2172</v>
      </c>
      <c r="K35" s="112">
        <f t="shared" si="27"/>
        <v>2172</v>
      </c>
      <c r="L35" s="112">
        <f t="shared" si="27"/>
        <v>2172</v>
      </c>
      <c r="M35" s="112">
        <f t="shared" si="27"/>
        <v>2172</v>
      </c>
      <c r="N35" s="112">
        <f t="shared" si="27"/>
        <v>2172</v>
      </c>
      <c r="O35" s="112">
        <f t="shared" si="27"/>
        <v>2172</v>
      </c>
      <c r="P35" s="112">
        <f t="shared" si="27"/>
        <v>2172</v>
      </c>
      <c r="Q35" s="112">
        <f t="shared" si="27"/>
        <v>2172</v>
      </c>
      <c r="R35" s="112">
        <f t="shared" si="27"/>
        <v>2172</v>
      </c>
      <c r="S35" s="16">
        <f t="shared" ref="S35:S40" si="28">SUM(G35:R35)</f>
        <v>26064</v>
      </c>
      <c r="T35" s="17" t="b">
        <f t="shared" ref="T35:T40" si="29">+S35=F35</f>
        <v>1</v>
      </c>
    </row>
    <row r="36" spans="1:20" s="17" customFormat="1">
      <c r="A36" s="12" t="str">
        <f t="shared" si="26"/>
        <v>51</v>
      </c>
      <c r="B36" s="13" t="s">
        <v>860</v>
      </c>
      <c r="C36" s="13" t="s">
        <v>865</v>
      </c>
      <c r="D36" s="14">
        <v>510203</v>
      </c>
      <c r="E36" s="20" t="str">
        <f>VLOOKUP(D36,[1]Clasificador!$B$5:$G$1314,6,0)</f>
        <v>Decimotercer Sueldo</v>
      </c>
      <c r="F36" s="15">
        <v>6644</v>
      </c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>
        <f>F36</f>
        <v>6644</v>
      </c>
      <c r="S36" s="16">
        <f t="shared" si="28"/>
        <v>6644</v>
      </c>
      <c r="T36" s="17" t="b">
        <f t="shared" si="29"/>
        <v>1</v>
      </c>
    </row>
    <row r="37" spans="1:20" s="17" customFormat="1">
      <c r="A37" s="12" t="str">
        <f t="shared" si="26"/>
        <v>51</v>
      </c>
      <c r="B37" s="13" t="s">
        <v>860</v>
      </c>
      <c r="C37" s="13" t="s">
        <v>865</v>
      </c>
      <c r="D37" s="14">
        <v>510204</v>
      </c>
      <c r="E37" s="20" t="str">
        <f>VLOOKUP(D37,[1]Clasificador!$B$5:$G$1314,6,0)</f>
        <v>Decimocuarto Sueldo</v>
      </c>
      <c r="F37" s="15">
        <v>1930</v>
      </c>
      <c r="G37" s="112"/>
      <c r="H37" s="112"/>
      <c r="I37" s="112">
        <f>F37</f>
        <v>1930</v>
      </c>
      <c r="J37" s="112"/>
      <c r="K37" s="112"/>
      <c r="L37" s="112"/>
      <c r="M37" s="112"/>
      <c r="N37" s="112"/>
      <c r="O37" s="112"/>
      <c r="P37" s="112"/>
      <c r="Q37" s="112"/>
      <c r="R37" s="112"/>
      <c r="S37" s="16">
        <f t="shared" si="28"/>
        <v>1930</v>
      </c>
      <c r="T37" s="17" t="b">
        <f t="shared" si="29"/>
        <v>1</v>
      </c>
    </row>
    <row r="38" spans="1:20" s="17" customFormat="1">
      <c r="A38" s="12" t="str">
        <f t="shared" si="26"/>
        <v>51</v>
      </c>
      <c r="B38" s="13" t="s">
        <v>860</v>
      </c>
      <c r="C38" s="13" t="s">
        <v>865</v>
      </c>
      <c r="D38" s="14">
        <v>510510</v>
      </c>
      <c r="E38" s="20" t="str">
        <f>VLOOKUP(D38,[1]Clasificador!$B$5:$G$1314,6,0)</f>
        <v>Servicios Personales por Contrato</v>
      </c>
      <c r="F38" s="15">
        <v>26064</v>
      </c>
      <c r="G38" s="112">
        <f>F38/12</f>
        <v>2172</v>
      </c>
      <c r="H38" s="112">
        <f>G38</f>
        <v>2172</v>
      </c>
      <c r="I38" s="112">
        <f t="shared" ref="I38:R40" si="30">H38</f>
        <v>2172</v>
      </c>
      <c r="J38" s="112">
        <f t="shared" si="30"/>
        <v>2172</v>
      </c>
      <c r="K38" s="112">
        <f t="shared" si="30"/>
        <v>2172</v>
      </c>
      <c r="L38" s="112">
        <f t="shared" si="30"/>
        <v>2172</v>
      </c>
      <c r="M38" s="112">
        <f t="shared" si="30"/>
        <v>2172</v>
      </c>
      <c r="N38" s="112">
        <f t="shared" si="30"/>
        <v>2172</v>
      </c>
      <c r="O38" s="112">
        <f t="shared" si="30"/>
        <v>2172</v>
      </c>
      <c r="P38" s="112">
        <f t="shared" si="30"/>
        <v>2172</v>
      </c>
      <c r="Q38" s="112">
        <f t="shared" si="30"/>
        <v>2172</v>
      </c>
      <c r="R38" s="112">
        <f t="shared" si="30"/>
        <v>2172</v>
      </c>
      <c r="S38" s="16">
        <f t="shared" si="28"/>
        <v>26064</v>
      </c>
      <c r="T38" s="17" t="b">
        <f t="shared" si="29"/>
        <v>1</v>
      </c>
    </row>
    <row r="39" spans="1:20" s="17" customFormat="1">
      <c r="A39" s="12" t="str">
        <f t="shared" si="26"/>
        <v>51</v>
      </c>
      <c r="B39" s="13" t="s">
        <v>860</v>
      </c>
      <c r="C39" s="13" t="s">
        <v>865</v>
      </c>
      <c r="D39" s="14">
        <v>510601</v>
      </c>
      <c r="E39" s="20" t="str">
        <f>VLOOKUP(D39,[1]Clasificador!$B$5:$G$1314,6,0)</f>
        <v>Aporte Patronal</v>
      </c>
      <c r="F39" s="15">
        <v>7693.75</v>
      </c>
      <c r="G39" s="112">
        <f>F39/12</f>
        <v>641.14583333333337</v>
      </c>
      <c r="H39" s="112">
        <f>G39</f>
        <v>641.14583333333337</v>
      </c>
      <c r="I39" s="112">
        <f t="shared" si="30"/>
        <v>641.14583333333337</v>
      </c>
      <c r="J39" s="112">
        <f t="shared" si="30"/>
        <v>641.14583333333337</v>
      </c>
      <c r="K39" s="112">
        <f t="shared" si="30"/>
        <v>641.14583333333337</v>
      </c>
      <c r="L39" s="112">
        <f t="shared" si="30"/>
        <v>641.14583333333337</v>
      </c>
      <c r="M39" s="112">
        <f t="shared" si="30"/>
        <v>641.14583333333337</v>
      </c>
      <c r="N39" s="112">
        <f t="shared" si="30"/>
        <v>641.14583333333337</v>
      </c>
      <c r="O39" s="112">
        <f t="shared" si="30"/>
        <v>641.14583333333337</v>
      </c>
      <c r="P39" s="112">
        <f t="shared" si="30"/>
        <v>641.14583333333337</v>
      </c>
      <c r="Q39" s="112">
        <f t="shared" si="30"/>
        <v>641.14583333333337</v>
      </c>
      <c r="R39" s="112">
        <f t="shared" si="30"/>
        <v>641.14583333333337</v>
      </c>
      <c r="S39" s="16">
        <f t="shared" si="28"/>
        <v>7693.7499999999991</v>
      </c>
      <c r="T39" s="17" t="b">
        <f t="shared" si="29"/>
        <v>1</v>
      </c>
    </row>
    <row r="40" spans="1:20" s="17" customFormat="1">
      <c r="A40" s="12" t="str">
        <f t="shared" si="26"/>
        <v>51</v>
      </c>
      <c r="B40" s="13" t="s">
        <v>860</v>
      </c>
      <c r="C40" s="13" t="s">
        <v>865</v>
      </c>
      <c r="D40" s="14">
        <v>510602</v>
      </c>
      <c r="E40" s="20" t="str">
        <f>VLOOKUP(D40,[1]Clasificador!$B$5:$G$1314,6,0)</f>
        <v>Fondo de Reserva</v>
      </c>
      <c r="F40" s="15">
        <v>6641.34</v>
      </c>
      <c r="G40" s="112">
        <f>F40/12</f>
        <v>553.44500000000005</v>
      </c>
      <c r="H40" s="112">
        <f>G40</f>
        <v>553.44500000000005</v>
      </c>
      <c r="I40" s="112">
        <f t="shared" si="30"/>
        <v>553.44500000000005</v>
      </c>
      <c r="J40" s="112">
        <f t="shared" si="30"/>
        <v>553.44500000000005</v>
      </c>
      <c r="K40" s="112">
        <f t="shared" si="30"/>
        <v>553.44500000000005</v>
      </c>
      <c r="L40" s="112">
        <f t="shared" si="30"/>
        <v>553.44500000000005</v>
      </c>
      <c r="M40" s="112">
        <f t="shared" si="30"/>
        <v>553.44500000000005</v>
      </c>
      <c r="N40" s="112">
        <f t="shared" si="30"/>
        <v>553.44500000000005</v>
      </c>
      <c r="O40" s="112">
        <f t="shared" si="30"/>
        <v>553.44500000000005</v>
      </c>
      <c r="P40" s="112">
        <f t="shared" si="30"/>
        <v>553.44500000000005</v>
      </c>
      <c r="Q40" s="112">
        <f t="shared" si="30"/>
        <v>553.44500000000005</v>
      </c>
      <c r="R40" s="112">
        <f t="shared" si="30"/>
        <v>553.44500000000005</v>
      </c>
      <c r="S40" s="16">
        <f t="shared" si="28"/>
        <v>6641.3399999999992</v>
      </c>
      <c r="T40" s="17" t="b">
        <f t="shared" si="29"/>
        <v>1</v>
      </c>
    </row>
    <row r="41" spans="1:20" s="17" customFormat="1">
      <c r="A41" s="12" t="str">
        <f t="shared" ref="A41:A49" si="31">LEFT(D41,2)</f>
        <v>51</v>
      </c>
      <c r="B41" s="13" t="s">
        <v>860</v>
      </c>
      <c r="C41" s="13" t="s">
        <v>864</v>
      </c>
      <c r="D41" s="14">
        <v>510203</v>
      </c>
      <c r="E41" s="20" t="str">
        <f>VLOOKUP(D41,[2]Clasificador!$B$5:$G$1314,6,0)</f>
        <v>Decimotercer Sueldo</v>
      </c>
      <c r="F41" s="15">
        <v>986</v>
      </c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>
        <f>F41</f>
        <v>986</v>
      </c>
      <c r="S41" s="16">
        <f>SUM(G41:R41)</f>
        <v>986</v>
      </c>
      <c r="T41" s="17" t="b">
        <f t="shared" ref="T41:T48" si="32">+S41=F41</f>
        <v>1</v>
      </c>
    </row>
    <row r="42" spans="1:20" s="17" customFormat="1">
      <c r="A42" s="12" t="str">
        <f t="shared" si="31"/>
        <v>51</v>
      </c>
      <c r="B42" s="13" t="s">
        <v>860</v>
      </c>
      <c r="C42" s="13" t="s">
        <v>864</v>
      </c>
      <c r="D42" s="14">
        <v>510204</v>
      </c>
      <c r="E42" s="20" t="str">
        <f>VLOOKUP(D42,[2]Clasificador!$B$5:$G$1314,6,0)</f>
        <v>Decimocuarto Sueldo</v>
      </c>
      <c r="F42" s="15">
        <f>386+8</f>
        <v>394</v>
      </c>
      <c r="G42" s="112"/>
      <c r="H42" s="112"/>
      <c r="I42" s="112">
        <f>F42</f>
        <v>394</v>
      </c>
      <c r="J42" s="112"/>
      <c r="K42" s="112"/>
      <c r="L42" s="112"/>
      <c r="M42" s="112"/>
      <c r="N42" s="112"/>
      <c r="O42" s="112"/>
      <c r="P42" s="112"/>
      <c r="Q42" s="112"/>
      <c r="R42" s="112"/>
      <c r="S42" s="16">
        <f>SUM(G42:R42)</f>
        <v>394</v>
      </c>
      <c r="T42" s="17" t="b">
        <f t="shared" si="32"/>
        <v>1</v>
      </c>
    </row>
    <row r="43" spans="1:20" s="17" customFormat="1">
      <c r="A43" s="12" t="str">
        <f t="shared" si="31"/>
        <v>51</v>
      </c>
      <c r="B43" s="13" t="s">
        <v>860</v>
      </c>
      <c r="C43" s="13" t="s">
        <v>864</v>
      </c>
      <c r="D43" s="14">
        <v>510510</v>
      </c>
      <c r="E43" s="20" t="str">
        <f>VLOOKUP(D43,[2]Clasificador!$B$5:$G$1314,6,0)</f>
        <v>Servicios Personales por Contrato</v>
      </c>
      <c r="F43" s="15">
        <f>986*12</f>
        <v>11832</v>
      </c>
      <c r="G43" s="112">
        <f>F43/12</f>
        <v>986</v>
      </c>
      <c r="H43" s="112">
        <f t="shared" ref="H43:R43" si="33">G43</f>
        <v>986</v>
      </c>
      <c r="I43" s="112">
        <f t="shared" si="33"/>
        <v>986</v>
      </c>
      <c r="J43" s="112">
        <f t="shared" si="33"/>
        <v>986</v>
      </c>
      <c r="K43" s="112">
        <f t="shared" si="33"/>
        <v>986</v>
      </c>
      <c r="L43" s="112">
        <f t="shared" si="33"/>
        <v>986</v>
      </c>
      <c r="M43" s="112">
        <f t="shared" si="33"/>
        <v>986</v>
      </c>
      <c r="N43" s="112">
        <f t="shared" si="33"/>
        <v>986</v>
      </c>
      <c r="O43" s="112">
        <f t="shared" si="33"/>
        <v>986</v>
      </c>
      <c r="P43" s="112">
        <f t="shared" si="33"/>
        <v>986</v>
      </c>
      <c r="Q43" s="112">
        <f t="shared" si="33"/>
        <v>986</v>
      </c>
      <c r="R43" s="112">
        <f t="shared" si="33"/>
        <v>986</v>
      </c>
      <c r="S43" s="16">
        <f>SUM(G43:R43)</f>
        <v>11832</v>
      </c>
      <c r="T43" s="17" t="b">
        <f t="shared" si="32"/>
        <v>1</v>
      </c>
    </row>
    <row r="44" spans="1:20" s="17" customFormat="1">
      <c r="A44" s="12" t="str">
        <f t="shared" si="31"/>
        <v>51</v>
      </c>
      <c r="B44" s="13" t="s">
        <v>860</v>
      </c>
      <c r="C44" s="13" t="s">
        <v>864</v>
      </c>
      <c r="D44" s="14">
        <v>510601</v>
      </c>
      <c r="E44" s="20" t="str">
        <f>VLOOKUP(D44,[2]Clasificador!$B$5:$G$1314,6,0)</f>
        <v>Aporte Patronal</v>
      </c>
      <c r="F44" s="15">
        <v>1403.5</v>
      </c>
      <c r="G44" s="112">
        <f>F44/12</f>
        <v>116.95833333333333</v>
      </c>
      <c r="H44" s="112">
        <f t="shared" ref="H44:R44" si="34">G44</f>
        <v>116.95833333333333</v>
      </c>
      <c r="I44" s="112">
        <f t="shared" si="34"/>
        <v>116.95833333333333</v>
      </c>
      <c r="J44" s="112">
        <f t="shared" si="34"/>
        <v>116.95833333333333</v>
      </c>
      <c r="K44" s="112">
        <f t="shared" si="34"/>
        <v>116.95833333333333</v>
      </c>
      <c r="L44" s="112">
        <f t="shared" si="34"/>
        <v>116.95833333333333</v>
      </c>
      <c r="M44" s="112">
        <f t="shared" si="34"/>
        <v>116.95833333333333</v>
      </c>
      <c r="N44" s="112">
        <f t="shared" si="34"/>
        <v>116.95833333333333</v>
      </c>
      <c r="O44" s="112">
        <f t="shared" si="34"/>
        <v>116.95833333333333</v>
      </c>
      <c r="P44" s="112">
        <f t="shared" si="34"/>
        <v>116.95833333333333</v>
      </c>
      <c r="Q44" s="112">
        <f t="shared" si="34"/>
        <v>116.95833333333333</v>
      </c>
      <c r="R44" s="112">
        <f t="shared" si="34"/>
        <v>116.95833333333333</v>
      </c>
      <c r="S44" s="16">
        <f>SUM(G44:R44)</f>
        <v>1403.4999999999998</v>
      </c>
      <c r="T44" s="17" t="b">
        <f t="shared" si="32"/>
        <v>1</v>
      </c>
    </row>
    <row r="45" spans="1:20" s="17" customFormat="1">
      <c r="A45" s="12" t="str">
        <f t="shared" si="31"/>
        <v>51</v>
      </c>
      <c r="B45" s="13" t="s">
        <v>860</v>
      </c>
      <c r="C45" s="13" t="s">
        <v>864</v>
      </c>
      <c r="D45" s="14">
        <v>510602</v>
      </c>
      <c r="E45" s="20" t="str">
        <f>VLOOKUP(D45,[2]Clasificador!$B$5:$G$1314,6,0)</f>
        <v>Fondo de Reserva</v>
      </c>
      <c r="F45" s="15">
        <v>985</v>
      </c>
      <c r="G45" s="112">
        <f>F45/12</f>
        <v>82.083333333333329</v>
      </c>
      <c r="H45" s="112">
        <f t="shared" ref="H45:R45" si="35">G45</f>
        <v>82.083333333333329</v>
      </c>
      <c r="I45" s="112">
        <f t="shared" si="35"/>
        <v>82.083333333333329</v>
      </c>
      <c r="J45" s="112">
        <f t="shared" si="35"/>
        <v>82.083333333333329</v>
      </c>
      <c r="K45" s="112">
        <f t="shared" si="35"/>
        <v>82.083333333333329</v>
      </c>
      <c r="L45" s="112">
        <f t="shared" si="35"/>
        <v>82.083333333333329</v>
      </c>
      <c r="M45" s="112">
        <f t="shared" si="35"/>
        <v>82.083333333333329</v>
      </c>
      <c r="N45" s="112">
        <f t="shared" si="35"/>
        <v>82.083333333333329</v>
      </c>
      <c r="O45" s="112">
        <f t="shared" si="35"/>
        <v>82.083333333333329</v>
      </c>
      <c r="P45" s="112">
        <f t="shared" si="35"/>
        <v>82.083333333333329</v>
      </c>
      <c r="Q45" s="112">
        <f t="shared" si="35"/>
        <v>82.083333333333329</v>
      </c>
      <c r="R45" s="112">
        <f t="shared" si="35"/>
        <v>82.083333333333329</v>
      </c>
      <c r="S45" s="16">
        <f>SUM(G45:R45)</f>
        <v>985.00000000000011</v>
      </c>
      <c r="T45" s="17" t="b">
        <f t="shared" si="32"/>
        <v>1</v>
      </c>
    </row>
    <row r="46" spans="1:20" s="17" customFormat="1">
      <c r="A46" s="12" t="str">
        <f t="shared" si="31"/>
        <v>53</v>
      </c>
      <c r="B46" s="13" t="s">
        <v>860</v>
      </c>
      <c r="C46" s="13" t="s">
        <v>977</v>
      </c>
      <c r="D46" s="14">
        <v>530104</v>
      </c>
      <c r="E46" s="20" t="str">
        <f>VLOOKUP(D46,Clasificador!$B$5:$G$1314,6,0)</f>
        <v>Energía Eléctrica</v>
      </c>
      <c r="F46" s="15">
        <v>29585</v>
      </c>
      <c r="G46" s="15">
        <f>+F46/12</f>
        <v>2465.4166666666665</v>
      </c>
      <c r="H46" s="15">
        <f>+G46</f>
        <v>2465.4166666666665</v>
      </c>
      <c r="I46" s="15">
        <f t="shared" ref="I46:R48" si="36">+H46</f>
        <v>2465.4166666666665</v>
      </c>
      <c r="J46" s="15">
        <f t="shared" si="36"/>
        <v>2465.4166666666665</v>
      </c>
      <c r="K46" s="15">
        <f t="shared" si="36"/>
        <v>2465.4166666666665</v>
      </c>
      <c r="L46" s="15">
        <f t="shared" si="36"/>
        <v>2465.4166666666665</v>
      </c>
      <c r="M46" s="15">
        <f t="shared" si="36"/>
        <v>2465.4166666666665</v>
      </c>
      <c r="N46" s="15">
        <f t="shared" si="36"/>
        <v>2465.4166666666665</v>
      </c>
      <c r="O46" s="15">
        <f t="shared" si="36"/>
        <v>2465.4166666666665</v>
      </c>
      <c r="P46" s="15">
        <f t="shared" si="36"/>
        <v>2465.4166666666665</v>
      </c>
      <c r="Q46" s="15">
        <f t="shared" si="36"/>
        <v>2465.4166666666665</v>
      </c>
      <c r="R46" s="15">
        <f t="shared" si="36"/>
        <v>2465.4166666666665</v>
      </c>
      <c r="S46" s="16">
        <f t="shared" ref="S46:S102" si="37">SUM(G46:R46)</f>
        <v>29585.000000000004</v>
      </c>
      <c r="T46" s="17" t="b">
        <f t="shared" si="32"/>
        <v>1</v>
      </c>
    </row>
    <row r="47" spans="1:20" s="17" customFormat="1">
      <c r="A47" s="12" t="str">
        <f t="shared" si="31"/>
        <v>53</v>
      </c>
      <c r="B47" s="13" t="s">
        <v>860</v>
      </c>
      <c r="C47" s="13" t="s">
        <v>977</v>
      </c>
      <c r="D47" s="14">
        <v>530105</v>
      </c>
      <c r="E47" s="20" t="str">
        <f>VLOOKUP(D47,Clasificador!$B$5:$G$1314,6,0)</f>
        <v>Telecomunicaciones</v>
      </c>
      <c r="F47" s="15">
        <v>2721</v>
      </c>
      <c r="G47" s="15">
        <f>+F47/12</f>
        <v>226.75</v>
      </c>
      <c r="H47" s="15">
        <f>+G47</f>
        <v>226.75</v>
      </c>
      <c r="I47" s="15">
        <f t="shared" si="36"/>
        <v>226.75</v>
      </c>
      <c r="J47" s="15">
        <f t="shared" si="36"/>
        <v>226.75</v>
      </c>
      <c r="K47" s="15">
        <f t="shared" si="36"/>
        <v>226.75</v>
      </c>
      <c r="L47" s="15">
        <f t="shared" si="36"/>
        <v>226.75</v>
      </c>
      <c r="M47" s="15">
        <f t="shared" si="36"/>
        <v>226.75</v>
      </c>
      <c r="N47" s="15">
        <f t="shared" si="36"/>
        <v>226.75</v>
      </c>
      <c r="O47" s="15">
        <f t="shared" si="36"/>
        <v>226.75</v>
      </c>
      <c r="P47" s="15">
        <f t="shared" si="36"/>
        <v>226.75</v>
      </c>
      <c r="Q47" s="15">
        <f t="shared" si="36"/>
        <v>226.75</v>
      </c>
      <c r="R47" s="15">
        <f t="shared" si="36"/>
        <v>226.75</v>
      </c>
      <c r="S47" s="16">
        <f t="shared" si="37"/>
        <v>2721</v>
      </c>
      <c r="T47" s="17" t="b">
        <f t="shared" si="32"/>
        <v>1</v>
      </c>
    </row>
    <row r="48" spans="1:20" s="17" customFormat="1">
      <c r="A48" s="12" t="str">
        <f t="shared" si="31"/>
        <v>53</v>
      </c>
      <c r="B48" s="13" t="s">
        <v>860</v>
      </c>
      <c r="C48" s="13" t="s">
        <v>977</v>
      </c>
      <c r="D48" s="14">
        <v>530106</v>
      </c>
      <c r="E48" s="20" t="str">
        <f>VLOOKUP(D48,Clasificador!$B$5:$G$1314,6,0)</f>
        <v>Servicio de Correo</v>
      </c>
      <c r="F48" s="15">
        <v>60</v>
      </c>
      <c r="G48" s="15">
        <f>+F48/12</f>
        <v>5</v>
      </c>
      <c r="H48" s="15">
        <f>+G48</f>
        <v>5</v>
      </c>
      <c r="I48" s="15">
        <f t="shared" si="36"/>
        <v>5</v>
      </c>
      <c r="J48" s="15">
        <f t="shared" si="36"/>
        <v>5</v>
      </c>
      <c r="K48" s="15">
        <f t="shared" si="36"/>
        <v>5</v>
      </c>
      <c r="L48" s="15">
        <f t="shared" si="36"/>
        <v>5</v>
      </c>
      <c r="M48" s="15">
        <f t="shared" si="36"/>
        <v>5</v>
      </c>
      <c r="N48" s="15">
        <f t="shared" si="36"/>
        <v>5</v>
      </c>
      <c r="O48" s="15">
        <f t="shared" si="36"/>
        <v>5</v>
      </c>
      <c r="P48" s="15">
        <f t="shared" si="36"/>
        <v>5</v>
      </c>
      <c r="Q48" s="15">
        <f t="shared" si="36"/>
        <v>5</v>
      </c>
      <c r="R48" s="15">
        <f t="shared" si="36"/>
        <v>5</v>
      </c>
      <c r="S48" s="16">
        <f t="shared" si="37"/>
        <v>60</v>
      </c>
      <c r="T48" s="17" t="b">
        <f t="shared" si="32"/>
        <v>1</v>
      </c>
    </row>
    <row r="49" spans="1:20" s="17" customFormat="1" ht="31.5">
      <c r="A49" s="12" t="str">
        <f t="shared" si="31"/>
        <v>53</v>
      </c>
      <c r="B49" s="13" t="s">
        <v>860</v>
      </c>
      <c r="C49" s="13" t="s">
        <v>977</v>
      </c>
      <c r="D49" s="14">
        <v>530203</v>
      </c>
      <c r="E49" s="20" t="str">
        <f>VLOOKUP(D49,Clasificador!$B$5:$G$1314,6,0)</f>
        <v>Almacenamiento, Embalaje, Envase y Recarga de Extintores</v>
      </c>
      <c r="F49" s="15">
        <v>630</v>
      </c>
      <c r="G49" s="15"/>
      <c r="H49" s="15"/>
      <c r="I49" s="15">
        <f t="shared" ref="I49:I54" si="38">+F49</f>
        <v>630</v>
      </c>
      <c r="J49" s="15"/>
      <c r="K49" s="15"/>
      <c r="L49" s="15"/>
      <c r="M49" s="15"/>
      <c r="N49" s="15"/>
      <c r="O49" s="15"/>
      <c r="P49" s="15"/>
      <c r="Q49" s="15"/>
      <c r="R49" s="15"/>
      <c r="S49" s="16">
        <f t="shared" si="37"/>
        <v>630</v>
      </c>
      <c r="T49" s="17" t="b">
        <f t="shared" ref="T49:T58" si="39">+S49=F49</f>
        <v>1</v>
      </c>
    </row>
    <row r="50" spans="1:20" s="17" customFormat="1" ht="94.5">
      <c r="A50" s="12">
        <v>53</v>
      </c>
      <c r="B50" s="13" t="s">
        <v>860</v>
      </c>
      <c r="C50" s="13" t="s">
        <v>1041</v>
      </c>
      <c r="D50" s="14">
        <v>530204</v>
      </c>
      <c r="E50" s="20" t="str">
        <f>VLOOKUP(D50,Clasificador!$B$5:$G$1314,6,0)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0" s="15">
        <v>504</v>
      </c>
      <c r="G50" s="15"/>
      <c r="H50" s="15"/>
      <c r="I50" s="15">
        <f t="shared" si="38"/>
        <v>504</v>
      </c>
      <c r="J50" s="15"/>
      <c r="K50" s="15"/>
      <c r="L50" s="15"/>
      <c r="M50" s="15"/>
      <c r="N50" s="15"/>
      <c r="O50" s="15"/>
      <c r="P50" s="15"/>
      <c r="Q50" s="15"/>
      <c r="R50" s="15"/>
      <c r="S50" s="16">
        <f t="shared" si="37"/>
        <v>504</v>
      </c>
      <c r="T50" s="17" t="b">
        <f t="shared" si="39"/>
        <v>1</v>
      </c>
    </row>
    <row r="51" spans="1:20" s="17" customFormat="1" ht="94.5">
      <c r="A51" s="12">
        <v>53</v>
      </c>
      <c r="B51" s="13" t="s">
        <v>860</v>
      </c>
      <c r="C51" s="13" t="s">
        <v>977</v>
      </c>
      <c r="D51" s="14">
        <v>530204</v>
      </c>
      <c r="E51" s="20" t="str">
        <f>VLOOKUP(D51,Clasificador!$B$5:$G$1314,6,0)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1" s="15">
        <v>568</v>
      </c>
      <c r="G51" s="15"/>
      <c r="H51" s="15"/>
      <c r="I51" s="15">
        <f t="shared" si="38"/>
        <v>568</v>
      </c>
      <c r="J51" s="15"/>
      <c r="K51" s="15"/>
      <c r="L51" s="15"/>
      <c r="M51" s="15"/>
      <c r="N51" s="15"/>
      <c r="O51" s="15"/>
      <c r="P51" s="15"/>
      <c r="Q51" s="15"/>
      <c r="R51" s="15"/>
      <c r="S51" s="16">
        <f t="shared" si="37"/>
        <v>568</v>
      </c>
      <c r="T51" s="17" t="b">
        <f t="shared" si="39"/>
        <v>1</v>
      </c>
    </row>
    <row r="52" spans="1:20" s="17" customFormat="1" ht="94.5">
      <c r="A52" s="12">
        <v>53</v>
      </c>
      <c r="B52" s="13" t="s">
        <v>860</v>
      </c>
      <c r="C52" s="13" t="s">
        <v>863</v>
      </c>
      <c r="D52" s="14">
        <v>530204</v>
      </c>
      <c r="E52" s="20" t="str">
        <f>VLOOKUP(D52,Clasificador!$B$5:$G$1314,6,0)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2" s="15">
        <v>1500</v>
      </c>
      <c r="G52" s="15"/>
      <c r="H52" s="15"/>
      <c r="I52" s="15">
        <f t="shared" si="38"/>
        <v>1500</v>
      </c>
      <c r="J52" s="15"/>
      <c r="K52" s="15"/>
      <c r="L52" s="15"/>
      <c r="M52" s="15"/>
      <c r="N52" s="15"/>
      <c r="O52" s="15"/>
      <c r="P52" s="15"/>
      <c r="Q52" s="15"/>
      <c r="R52" s="15"/>
      <c r="S52" s="16">
        <f t="shared" si="37"/>
        <v>1500</v>
      </c>
      <c r="T52" s="17" t="b">
        <f t="shared" si="39"/>
        <v>1</v>
      </c>
    </row>
    <row r="53" spans="1:20" s="17" customFormat="1" ht="94.5">
      <c r="A53" s="12">
        <v>53</v>
      </c>
      <c r="B53" s="13" t="s">
        <v>860</v>
      </c>
      <c r="C53" s="13" t="s">
        <v>862</v>
      </c>
      <c r="D53" s="14">
        <v>530204</v>
      </c>
      <c r="E53" s="20" t="str">
        <f>VLOOKUP(D53,Clasificador!$B$5:$G$1314,6,0)</f>
        <v>Edición,     Impresión,     Reproducción,     Publicaciones,     Suscripciones,     Fotocopiado,
Traducción,  Empastado,  Enmarcación,  Serigrafía,  Fotografía,  Carnetización,  Filmación  e Imágenes Satelitales.</v>
      </c>
      <c r="F53" s="15">
        <v>1000</v>
      </c>
      <c r="G53" s="15"/>
      <c r="H53" s="15"/>
      <c r="I53" s="15">
        <f t="shared" si="38"/>
        <v>1000</v>
      </c>
      <c r="J53" s="15"/>
      <c r="K53" s="15"/>
      <c r="L53" s="15"/>
      <c r="M53" s="15"/>
      <c r="N53" s="15"/>
      <c r="O53" s="15"/>
      <c r="P53" s="15"/>
      <c r="Q53" s="15"/>
      <c r="R53" s="15"/>
      <c r="S53" s="16">
        <f t="shared" si="37"/>
        <v>1000</v>
      </c>
      <c r="T53" s="17" t="b">
        <f t="shared" si="39"/>
        <v>1</v>
      </c>
    </row>
    <row r="54" spans="1:20" s="17" customFormat="1" ht="31.5">
      <c r="A54" s="12">
        <v>53</v>
      </c>
      <c r="B54" s="13" t="s">
        <v>860</v>
      </c>
      <c r="C54" s="13" t="s">
        <v>862</v>
      </c>
      <c r="D54" s="14">
        <v>530212</v>
      </c>
      <c r="E54" s="20" t="str">
        <f>VLOOKUP(D54,Clasificador!$B$5:$G$1314,6,0)</f>
        <v>Investigaciones Profesionales y Análisis de Laboratorio</v>
      </c>
      <c r="F54" s="15">
        <v>977</v>
      </c>
      <c r="G54" s="15"/>
      <c r="H54" s="15"/>
      <c r="I54" s="15">
        <f t="shared" si="38"/>
        <v>977</v>
      </c>
      <c r="J54" s="15"/>
      <c r="K54" s="15"/>
      <c r="L54" s="15"/>
      <c r="M54" s="15"/>
      <c r="N54" s="15"/>
      <c r="O54" s="15"/>
      <c r="P54" s="15"/>
      <c r="Q54" s="15"/>
      <c r="R54" s="15"/>
      <c r="S54" s="16">
        <f t="shared" si="37"/>
        <v>977</v>
      </c>
      <c r="T54" s="17" t="b">
        <f t="shared" si="39"/>
        <v>1</v>
      </c>
    </row>
    <row r="55" spans="1:20" s="17" customFormat="1" ht="31.5">
      <c r="A55" s="12">
        <v>53</v>
      </c>
      <c r="B55" s="13" t="s">
        <v>860</v>
      </c>
      <c r="C55" s="13" t="s">
        <v>866</v>
      </c>
      <c r="D55" s="14">
        <v>530220</v>
      </c>
      <c r="E55" s="20" t="str">
        <f>VLOOKUP(D55,Clasificador!$B$5:$G$1314,6,0)</f>
        <v>Servicios para Actividades Agropecuarias, Pesca y Caza</v>
      </c>
      <c r="F55" s="15">
        <v>89172</v>
      </c>
      <c r="G55" s="15">
        <f>+F55/12</f>
        <v>7431</v>
      </c>
      <c r="H55" s="15">
        <f>+G55</f>
        <v>7431</v>
      </c>
      <c r="I55" s="15">
        <f t="shared" ref="I55:R55" si="40">+H55</f>
        <v>7431</v>
      </c>
      <c r="J55" s="15">
        <f t="shared" si="40"/>
        <v>7431</v>
      </c>
      <c r="K55" s="15">
        <f t="shared" si="40"/>
        <v>7431</v>
      </c>
      <c r="L55" s="15">
        <f t="shared" si="40"/>
        <v>7431</v>
      </c>
      <c r="M55" s="15">
        <f t="shared" si="40"/>
        <v>7431</v>
      </c>
      <c r="N55" s="15">
        <f t="shared" si="40"/>
        <v>7431</v>
      </c>
      <c r="O55" s="15">
        <f t="shared" si="40"/>
        <v>7431</v>
      </c>
      <c r="P55" s="15">
        <f t="shared" si="40"/>
        <v>7431</v>
      </c>
      <c r="Q55" s="15">
        <f t="shared" si="40"/>
        <v>7431</v>
      </c>
      <c r="R55" s="15">
        <f t="shared" si="40"/>
        <v>7431</v>
      </c>
      <c r="S55" s="16">
        <f t="shared" si="37"/>
        <v>89172</v>
      </c>
      <c r="T55" s="17" t="b">
        <f t="shared" si="39"/>
        <v>1</v>
      </c>
    </row>
    <row r="56" spans="1:20" s="17" customFormat="1" ht="31.5">
      <c r="A56" s="12">
        <v>53</v>
      </c>
      <c r="B56" s="13" t="s">
        <v>860</v>
      </c>
      <c r="C56" s="13" t="s">
        <v>862</v>
      </c>
      <c r="D56" s="14">
        <v>530220</v>
      </c>
      <c r="E56" s="20" t="str">
        <f>VLOOKUP(D56,Clasificador!$B$5:$G$1314,6,0)</f>
        <v>Servicios para Actividades Agropecuarias, Pesca y Caza</v>
      </c>
      <c r="F56" s="15">
        <v>18894</v>
      </c>
      <c r="G56" s="15">
        <f>+F56/12</f>
        <v>1574.5</v>
      </c>
      <c r="H56" s="15">
        <f>+G56</f>
        <v>1574.5</v>
      </c>
      <c r="I56" s="15">
        <f t="shared" ref="I56:R56" si="41">+H56</f>
        <v>1574.5</v>
      </c>
      <c r="J56" s="15">
        <f t="shared" si="41"/>
        <v>1574.5</v>
      </c>
      <c r="K56" s="15">
        <f t="shared" si="41"/>
        <v>1574.5</v>
      </c>
      <c r="L56" s="15">
        <f t="shared" si="41"/>
        <v>1574.5</v>
      </c>
      <c r="M56" s="15">
        <f t="shared" si="41"/>
        <v>1574.5</v>
      </c>
      <c r="N56" s="15">
        <f t="shared" si="41"/>
        <v>1574.5</v>
      </c>
      <c r="O56" s="15">
        <f t="shared" si="41"/>
        <v>1574.5</v>
      </c>
      <c r="P56" s="15">
        <f t="shared" si="41"/>
        <v>1574.5</v>
      </c>
      <c r="Q56" s="15">
        <f t="shared" si="41"/>
        <v>1574.5</v>
      </c>
      <c r="R56" s="15">
        <f t="shared" si="41"/>
        <v>1574.5</v>
      </c>
      <c r="S56" s="16">
        <f t="shared" si="37"/>
        <v>18894</v>
      </c>
      <c r="T56" s="17" t="b">
        <f t="shared" si="39"/>
        <v>1</v>
      </c>
    </row>
    <row r="57" spans="1:20" s="17" customFormat="1" ht="31.5">
      <c r="A57" s="12">
        <v>53</v>
      </c>
      <c r="B57" s="13" t="s">
        <v>860</v>
      </c>
      <c r="C57" s="13" t="s">
        <v>863</v>
      </c>
      <c r="D57" s="14">
        <v>530220</v>
      </c>
      <c r="E57" s="20" t="str">
        <f>VLOOKUP(D57,Clasificador!$B$5:$G$1314,6,0)</f>
        <v>Servicios para Actividades Agropecuarias, Pesca y Caza</v>
      </c>
      <c r="F57" s="15">
        <v>3000</v>
      </c>
      <c r="G57" s="15"/>
      <c r="H57" s="15">
        <f>+F57</f>
        <v>3000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6">
        <f t="shared" si="37"/>
        <v>3000</v>
      </c>
      <c r="T57" s="17" t="b">
        <f t="shared" si="39"/>
        <v>1</v>
      </c>
    </row>
    <row r="58" spans="1:20" s="17" customFormat="1" ht="31.5">
      <c r="A58" s="12">
        <v>53</v>
      </c>
      <c r="B58" s="13" t="s">
        <v>860</v>
      </c>
      <c r="C58" s="13" t="s">
        <v>864</v>
      </c>
      <c r="D58" s="14">
        <v>530220</v>
      </c>
      <c r="E58" s="20" t="str">
        <f>VLOOKUP(D58,Clasificador!$B$5:$G$1314,6,0)</f>
        <v>Servicios para Actividades Agropecuarias, Pesca y Caza</v>
      </c>
      <c r="F58" s="15">
        <v>3252</v>
      </c>
      <c r="G58" s="15">
        <f>+F58/12</f>
        <v>271</v>
      </c>
      <c r="H58" s="15">
        <f>+G58</f>
        <v>271</v>
      </c>
      <c r="I58" s="15">
        <f t="shared" ref="I58:R58" si="42">+H58</f>
        <v>271</v>
      </c>
      <c r="J58" s="15">
        <f t="shared" si="42"/>
        <v>271</v>
      </c>
      <c r="K58" s="15">
        <f t="shared" si="42"/>
        <v>271</v>
      </c>
      <c r="L58" s="15">
        <f t="shared" si="42"/>
        <v>271</v>
      </c>
      <c r="M58" s="15">
        <f t="shared" si="42"/>
        <v>271</v>
      </c>
      <c r="N58" s="15">
        <f t="shared" si="42"/>
        <v>271</v>
      </c>
      <c r="O58" s="15">
        <f t="shared" si="42"/>
        <v>271</v>
      </c>
      <c r="P58" s="15">
        <f t="shared" si="42"/>
        <v>271</v>
      </c>
      <c r="Q58" s="15">
        <f t="shared" si="42"/>
        <v>271</v>
      </c>
      <c r="R58" s="15">
        <f t="shared" si="42"/>
        <v>271</v>
      </c>
      <c r="S58" s="16">
        <f t="shared" si="37"/>
        <v>3252</v>
      </c>
      <c r="T58" s="17" t="b">
        <f t="shared" si="39"/>
        <v>1</v>
      </c>
    </row>
    <row r="59" spans="1:20" s="17" customFormat="1" ht="31.5">
      <c r="A59" s="12">
        <v>53</v>
      </c>
      <c r="B59" s="13" t="s">
        <v>860</v>
      </c>
      <c r="C59" s="13" t="s">
        <v>1041</v>
      </c>
      <c r="D59" s="14">
        <v>530244</v>
      </c>
      <c r="E59" s="20" t="str">
        <f>VLOOKUP(D59,Clasificador!$B$5:$G$1314,6,0)</f>
        <v>Servicio de Confección de Menaje de Hogar y/o Prendas de Protección</v>
      </c>
      <c r="F59" s="15">
        <v>700</v>
      </c>
      <c r="G59" s="15"/>
      <c r="H59" s="15"/>
      <c r="I59" s="15">
        <f>+F59</f>
        <v>700</v>
      </c>
      <c r="J59" s="15"/>
      <c r="K59" s="15"/>
      <c r="L59" s="15"/>
      <c r="M59" s="15"/>
      <c r="N59" s="15"/>
      <c r="O59" s="15"/>
      <c r="P59" s="15"/>
      <c r="Q59" s="15"/>
      <c r="R59" s="15"/>
      <c r="S59" s="16">
        <f t="shared" si="37"/>
        <v>700</v>
      </c>
      <c r="T59" s="17" t="b">
        <f t="shared" ref="T59:T89" si="43">+S59=F59</f>
        <v>1</v>
      </c>
    </row>
    <row r="60" spans="1:20" s="17" customFormat="1">
      <c r="A60" s="12" t="str">
        <f>LEFT(D60,2)</f>
        <v>53</v>
      </c>
      <c r="B60" s="13" t="s">
        <v>860</v>
      </c>
      <c r="C60" s="13" t="s">
        <v>977</v>
      </c>
      <c r="D60" s="14">
        <v>530301</v>
      </c>
      <c r="E60" s="20" t="str">
        <f>VLOOKUP(D60,Clasificador!$B$5:$G$1314,6,0)</f>
        <v>Pasajes al Interior</v>
      </c>
      <c r="F60" s="15">
        <v>50</v>
      </c>
      <c r="G60" s="15"/>
      <c r="H60" s="15">
        <f>+F60/11</f>
        <v>4.5454545454545459</v>
      </c>
      <c r="I60" s="15">
        <f>+H60</f>
        <v>4.5454545454545459</v>
      </c>
      <c r="J60" s="15">
        <f t="shared" ref="J60:R60" si="44">+I60</f>
        <v>4.5454545454545459</v>
      </c>
      <c r="K60" s="15">
        <f t="shared" si="44"/>
        <v>4.5454545454545459</v>
      </c>
      <c r="L60" s="15">
        <f t="shared" si="44"/>
        <v>4.5454545454545459</v>
      </c>
      <c r="M60" s="15">
        <f t="shared" si="44"/>
        <v>4.5454545454545459</v>
      </c>
      <c r="N60" s="15">
        <f t="shared" si="44"/>
        <v>4.5454545454545459</v>
      </c>
      <c r="O60" s="15">
        <f t="shared" si="44"/>
        <v>4.5454545454545459</v>
      </c>
      <c r="P60" s="15">
        <f t="shared" si="44"/>
        <v>4.5454545454545459</v>
      </c>
      <c r="Q60" s="15">
        <f t="shared" si="44"/>
        <v>4.5454545454545459</v>
      </c>
      <c r="R60" s="15">
        <f t="shared" si="44"/>
        <v>4.5454545454545459</v>
      </c>
      <c r="S60" s="16">
        <f t="shared" si="37"/>
        <v>50.000000000000007</v>
      </c>
      <c r="T60" s="17" t="b">
        <f t="shared" si="43"/>
        <v>1</v>
      </c>
    </row>
    <row r="61" spans="1:20" s="17" customFormat="1">
      <c r="A61" s="12" t="str">
        <f>LEFT(D61,2)</f>
        <v>53</v>
      </c>
      <c r="B61" s="13" t="s">
        <v>860</v>
      </c>
      <c r="C61" s="13" t="s">
        <v>977</v>
      </c>
      <c r="D61" s="14">
        <v>530303</v>
      </c>
      <c r="E61" s="20" t="str">
        <f>VLOOKUP(D61,Clasificador!$B$5:$G$1314,6,0)</f>
        <v>Viáticos y Subsistencias en el Interior</v>
      </c>
      <c r="F61" s="15">
        <v>5157</v>
      </c>
      <c r="G61" s="15"/>
      <c r="H61" s="15">
        <f>+F61/11</f>
        <v>468.81818181818181</v>
      </c>
      <c r="I61" s="15">
        <f>+H61</f>
        <v>468.81818181818181</v>
      </c>
      <c r="J61" s="15">
        <f t="shared" ref="J61:R61" si="45">+I61</f>
        <v>468.81818181818181</v>
      </c>
      <c r="K61" s="15">
        <f t="shared" si="45"/>
        <v>468.81818181818181</v>
      </c>
      <c r="L61" s="15">
        <f t="shared" si="45"/>
        <v>468.81818181818181</v>
      </c>
      <c r="M61" s="15">
        <f t="shared" si="45"/>
        <v>468.81818181818181</v>
      </c>
      <c r="N61" s="15">
        <f t="shared" si="45"/>
        <v>468.81818181818181</v>
      </c>
      <c r="O61" s="15">
        <f t="shared" si="45"/>
        <v>468.81818181818181</v>
      </c>
      <c r="P61" s="15">
        <f t="shared" si="45"/>
        <v>468.81818181818181</v>
      </c>
      <c r="Q61" s="15">
        <f t="shared" si="45"/>
        <v>468.81818181818181</v>
      </c>
      <c r="R61" s="15">
        <f t="shared" si="45"/>
        <v>468.81818181818181</v>
      </c>
      <c r="S61" s="16">
        <f t="shared" si="37"/>
        <v>5157.0000000000009</v>
      </c>
      <c r="T61" s="17" t="b">
        <f t="shared" si="43"/>
        <v>1</v>
      </c>
    </row>
    <row r="62" spans="1:20" s="17" customFormat="1" ht="63">
      <c r="A62" s="12" t="str">
        <f>LEFT(D62,2)</f>
        <v>53</v>
      </c>
      <c r="B62" s="13" t="s">
        <v>860</v>
      </c>
      <c r="C62" s="13" t="s">
        <v>977</v>
      </c>
      <c r="D62" s="14">
        <v>530402</v>
      </c>
      <c r="E62" s="20" t="str">
        <f>VLOOKUP(D62,Clasificador!$B$5:$G$1314,6,0)</f>
        <v>Edificios,  Locales,  Residencias  y  Cableado  Estructurado  (Intslación,  Mantenimiento  y
Reparación)</v>
      </c>
      <c r="F62" s="15">
        <v>3369</v>
      </c>
      <c r="G62" s="15"/>
      <c r="H62" s="15"/>
      <c r="I62" s="15">
        <f>+F62</f>
        <v>3369</v>
      </c>
      <c r="J62" s="15"/>
      <c r="K62" s="15"/>
      <c r="L62" s="15"/>
      <c r="M62" s="15"/>
      <c r="N62" s="15"/>
      <c r="O62" s="15"/>
      <c r="P62" s="15"/>
      <c r="Q62" s="15"/>
      <c r="R62" s="15"/>
      <c r="S62" s="16">
        <f t="shared" si="37"/>
        <v>3369</v>
      </c>
      <c r="T62" s="17" t="b">
        <f t="shared" si="43"/>
        <v>1</v>
      </c>
    </row>
    <row r="63" spans="1:20" s="17" customFormat="1" ht="33.75" customHeight="1">
      <c r="A63" s="12">
        <v>53</v>
      </c>
      <c r="B63" s="13" t="s">
        <v>860</v>
      </c>
      <c r="C63" s="13" t="s">
        <v>977</v>
      </c>
      <c r="D63" s="14">
        <v>530403</v>
      </c>
      <c r="E63" s="20" t="str">
        <f>VLOOKUP(D63,Clasificador!$B$5:$G$1314,6,0)</f>
        <v>Mobiliarios  (Instalación, Mantenimiento y Reparación)</v>
      </c>
      <c r="F63" s="15">
        <v>389</v>
      </c>
      <c r="G63" s="15"/>
      <c r="H63" s="15">
        <v>389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6">
        <f t="shared" si="37"/>
        <v>389</v>
      </c>
      <c r="T63" s="17" t="b">
        <f t="shared" si="43"/>
        <v>1</v>
      </c>
    </row>
    <row r="64" spans="1:20" s="17" customFormat="1" ht="33.75" customHeight="1">
      <c r="A64" s="12">
        <v>53</v>
      </c>
      <c r="B64" s="13" t="s">
        <v>860</v>
      </c>
      <c r="C64" s="13" t="s">
        <v>866</v>
      </c>
      <c r="D64" s="14">
        <v>530403</v>
      </c>
      <c r="E64" s="20" t="str">
        <f>VLOOKUP(D64,Clasificador!$B$5:$G$1314,6,0)</f>
        <v>Mobiliarios  (Instalación, Mantenimiento y Reparación)</v>
      </c>
      <c r="F64" s="15">
        <v>150</v>
      </c>
      <c r="G64" s="15"/>
      <c r="H64" s="15">
        <v>150</v>
      </c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6">
        <f t="shared" si="37"/>
        <v>150</v>
      </c>
      <c r="T64" s="17" t="b">
        <f t="shared" si="43"/>
        <v>1</v>
      </c>
    </row>
    <row r="65" spans="1:20" s="17" customFormat="1" ht="31.5">
      <c r="A65" s="12" t="str">
        <f t="shared" ref="A65:A89" si="46">LEFT(D65,2)</f>
        <v>53</v>
      </c>
      <c r="B65" s="13" t="s">
        <v>860</v>
      </c>
      <c r="C65" s="13" t="s">
        <v>1041</v>
      </c>
      <c r="D65" s="14">
        <v>530404</v>
      </c>
      <c r="E65" s="20" t="str">
        <f>VLOOKUP(D65,Clasificador!$B$5:$G$1314,6,0)</f>
        <v>Maquinarias y Equipos (Instalación, Mantenimiento y Reparación)</v>
      </c>
      <c r="F65" s="15">
        <v>600</v>
      </c>
      <c r="G65" s="15"/>
      <c r="H65" s="15"/>
      <c r="I65" s="15">
        <f>+F65</f>
        <v>600</v>
      </c>
      <c r="J65" s="15"/>
      <c r="K65" s="15"/>
      <c r="L65" s="15"/>
      <c r="M65" s="15"/>
      <c r="N65" s="15"/>
      <c r="O65" s="15"/>
      <c r="P65" s="15"/>
      <c r="Q65" s="15"/>
      <c r="R65" s="15"/>
      <c r="S65" s="16">
        <f t="shared" si="37"/>
        <v>600</v>
      </c>
      <c r="T65" s="17" t="b">
        <f t="shared" si="43"/>
        <v>1</v>
      </c>
    </row>
    <row r="66" spans="1:20" s="17" customFormat="1" ht="31.5">
      <c r="A66" s="12" t="str">
        <f t="shared" si="46"/>
        <v>53</v>
      </c>
      <c r="B66" s="13" t="s">
        <v>860</v>
      </c>
      <c r="C66" s="13" t="s">
        <v>977</v>
      </c>
      <c r="D66" s="14">
        <v>530404</v>
      </c>
      <c r="E66" s="20" t="str">
        <f>VLOOKUP(D66,Clasificador!$B$5:$G$1314,6,0)</f>
        <v>Maquinarias y Equipos (Instalación, Mantenimiento y Reparación)</v>
      </c>
      <c r="F66" s="15">
        <v>6768</v>
      </c>
      <c r="G66" s="15"/>
      <c r="H66" s="15"/>
      <c r="I66" s="15">
        <f>+F66</f>
        <v>6768</v>
      </c>
      <c r="J66" s="15"/>
      <c r="K66" s="15"/>
      <c r="L66" s="15"/>
      <c r="M66" s="15"/>
      <c r="N66" s="15"/>
      <c r="O66" s="15"/>
      <c r="P66" s="15"/>
      <c r="Q66" s="15"/>
      <c r="R66" s="15"/>
      <c r="S66" s="16">
        <f t="shared" si="37"/>
        <v>6768</v>
      </c>
      <c r="T66" s="17" t="b">
        <f t="shared" si="43"/>
        <v>1</v>
      </c>
    </row>
    <row r="67" spans="1:20" s="17" customFormat="1" ht="31.5">
      <c r="A67" s="12" t="str">
        <f t="shared" si="46"/>
        <v>53</v>
      </c>
      <c r="B67" s="13" t="s">
        <v>860</v>
      </c>
      <c r="C67" s="13" t="s">
        <v>866</v>
      </c>
      <c r="D67" s="14">
        <v>530404</v>
      </c>
      <c r="E67" s="20" t="str">
        <f>VLOOKUP(D67,Clasificador!$B$5:$G$1314,6,0)</f>
        <v>Maquinarias y Equipos (Instalación, Mantenimiento y Reparación)</v>
      </c>
      <c r="F67" s="15">
        <v>13100</v>
      </c>
      <c r="G67" s="15"/>
      <c r="H67" s="15"/>
      <c r="I67" s="15">
        <f>+F67</f>
        <v>13100</v>
      </c>
      <c r="J67" s="15"/>
      <c r="K67" s="15"/>
      <c r="L67" s="15"/>
      <c r="M67" s="15"/>
      <c r="N67" s="15"/>
      <c r="O67" s="15"/>
      <c r="P67" s="15"/>
      <c r="Q67" s="15"/>
      <c r="R67" s="15"/>
      <c r="S67" s="16">
        <f t="shared" si="37"/>
        <v>13100</v>
      </c>
      <c r="T67" s="17" t="b">
        <f t="shared" si="43"/>
        <v>1</v>
      </c>
    </row>
    <row r="68" spans="1:20" s="17" customFormat="1" ht="31.5">
      <c r="A68" s="12" t="str">
        <f t="shared" si="46"/>
        <v>53</v>
      </c>
      <c r="B68" s="13" t="s">
        <v>860</v>
      </c>
      <c r="C68" s="13" t="s">
        <v>862</v>
      </c>
      <c r="D68" s="14">
        <v>530404</v>
      </c>
      <c r="E68" s="20" t="str">
        <f>VLOOKUP(D68,Clasificador!$B$5:$G$1314,6,0)</f>
        <v>Maquinarias y Equipos (Instalación, Mantenimiento y Reparación)</v>
      </c>
      <c r="F68" s="15">
        <v>3000</v>
      </c>
      <c r="G68" s="15"/>
      <c r="H68" s="15"/>
      <c r="I68" s="15">
        <f>+F68</f>
        <v>3000</v>
      </c>
      <c r="J68" s="15"/>
      <c r="K68" s="15"/>
      <c r="L68" s="15"/>
      <c r="M68" s="15"/>
      <c r="N68" s="15"/>
      <c r="O68" s="15"/>
      <c r="P68" s="15"/>
      <c r="Q68" s="15"/>
      <c r="R68" s="15"/>
      <c r="S68" s="16">
        <f t="shared" si="37"/>
        <v>3000</v>
      </c>
      <c r="T68" s="17" t="b">
        <f t="shared" si="43"/>
        <v>1</v>
      </c>
    </row>
    <row r="69" spans="1:20" s="17" customFormat="1" ht="31.5">
      <c r="A69" s="12" t="str">
        <f t="shared" si="46"/>
        <v>53</v>
      </c>
      <c r="B69" s="13" t="s">
        <v>860</v>
      </c>
      <c r="C69" s="13" t="s">
        <v>1044</v>
      </c>
      <c r="D69" s="14">
        <v>530404</v>
      </c>
      <c r="E69" s="20" t="str">
        <f>VLOOKUP(D69,Clasificador!$B$5:$G$1314,6,0)</f>
        <v>Maquinarias y Equipos (Instalación, Mantenimiento y Reparación)</v>
      </c>
      <c r="F69" s="15">
        <v>2900</v>
      </c>
      <c r="G69" s="15"/>
      <c r="H69" s="15"/>
      <c r="I69" s="15">
        <f>+F69</f>
        <v>2900</v>
      </c>
      <c r="J69" s="15"/>
      <c r="K69" s="15"/>
      <c r="L69" s="15"/>
      <c r="M69" s="15"/>
      <c r="N69" s="15"/>
      <c r="O69" s="15"/>
      <c r="P69" s="15"/>
      <c r="Q69" s="15"/>
      <c r="R69" s="15"/>
      <c r="S69" s="16">
        <f t="shared" si="37"/>
        <v>2900</v>
      </c>
      <c r="T69" s="17" t="b">
        <f t="shared" si="43"/>
        <v>1</v>
      </c>
    </row>
    <row r="70" spans="1:20" s="17" customFormat="1">
      <c r="A70" s="12" t="str">
        <f t="shared" si="46"/>
        <v>53</v>
      </c>
      <c r="B70" s="13" t="s">
        <v>860</v>
      </c>
      <c r="C70" s="13" t="s">
        <v>977</v>
      </c>
      <c r="D70" s="14">
        <v>530405</v>
      </c>
      <c r="E70" s="20" t="str">
        <f>VLOOKUP(D70,Clasificador!$B$5:$G$1314,6,0)</f>
        <v>Vehículos (Mantenimiento y Reparación)</v>
      </c>
      <c r="F70" s="15">
        <v>8751</v>
      </c>
      <c r="G70" s="15"/>
      <c r="H70" s="15">
        <f>+F70/4</f>
        <v>2187.75</v>
      </c>
      <c r="I70" s="15">
        <f>+H70</f>
        <v>2187.75</v>
      </c>
      <c r="J70" s="15">
        <f>+I70</f>
        <v>2187.75</v>
      </c>
      <c r="K70" s="15">
        <f>+J70</f>
        <v>2187.75</v>
      </c>
      <c r="L70" s="15"/>
      <c r="M70" s="15"/>
      <c r="N70" s="15"/>
      <c r="O70" s="15"/>
      <c r="P70" s="15"/>
      <c r="Q70" s="15"/>
      <c r="R70" s="15"/>
      <c r="S70" s="16">
        <f t="shared" si="37"/>
        <v>8751</v>
      </c>
      <c r="T70" s="17" t="b">
        <f t="shared" si="43"/>
        <v>1</v>
      </c>
    </row>
    <row r="71" spans="1:20" s="17" customFormat="1" ht="31.5">
      <c r="A71" s="12" t="str">
        <f t="shared" si="46"/>
        <v>53</v>
      </c>
      <c r="B71" s="13" t="s">
        <v>860</v>
      </c>
      <c r="C71" s="13" t="s">
        <v>1041</v>
      </c>
      <c r="D71" s="14">
        <v>530701</v>
      </c>
      <c r="E71" s="20" t="str">
        <f>VLOOKUP(D71,Clasificador!$B$5:$G$1314,6,0)</f>
        <v>Desarrollo, Actualización, Asistencia Técnica y Soporte de Sistemas Informáticos</v>
      </c>
      <c r="F71" s="15">
        <v>700</v>
      </c>
      <c r="G71" s="15"/>
      <c r="H71" s="15"/>
      <c r="I71" s="15">
        <f>+F71</f>
        <v>700</v>
      </c>
      <c r="J71" s="15"/>
      <c r="K71" s="15"/>
      <c r="L71" s="15"/>
      <c r="M71" s="15"/>
      <c r="N71" s="15"/>
      <c r="O71" s="15"/>
      <c r="P71" s="15"/>
      <c r="Q71" s="15"/>
      <c r="R71" s="15"/>
      <c r="S71" s="16">
        <f t="shared" si="37"/>
        <v>700</v>
      </c>
      <c r="T71" s="17" t="b">
        <f t="shared" si="43"/>
        <v>1</v>
      </c>
    </row>
    <row r="72" spans="1:20" s="17" customFormat="1" ht="31.5">
      <c r="A72" s="12" t="str">
        <f t="shared" si="46"/>
        <v>53</v>
      </c>
      <c r="B72" s="13" t="s">
        <v>860</v>
      </c>
      <c r="C72" s="13" t="s">
        <v>977</v>
      </c>
      <c r="D72" s="14">
        <v>530701</v>
      </c>
      <c r="E72" s="20" t="str">
        <f>VLOOKUP(D72,Clasificador!$B$5:$G$1314,6,0)</f>
        <v>Desarrollo, Actualización, Asistencia Técnica y Soporte de Sistemas Informáticos</v>
      </c>
      <c r="F72" s="15">
        <v>900</v>
      </c>
      <c r="G72" s="15"/>
      <c r="H72" s="15"/>
      <c r="I72" s="15">
        <f>+F72</f>
        <v>900</v>
      </c>
      <c r="J72" s="15"/>
      <c r="K72" s="15"/>
      <c r="L72" s="15"/>
      <c r="M72" s="15"/>
      <c r="N72" s="15"/>
      <c r="O72" s="15"/>
      <c r="P72" s="15"/>
      <c r="Q72" s="15"/>
      <c r="R72" s="15"/>
      <c r="S72" s="16">
        <f t="shared" si="37"/>
        <v>900</v>
      </c>
      <c r="T72" s="17" t="b">
        <f t="shared" si="43"/>
        <v>1</v>
      </c>
    </row>
    <row r="73" spans="1:20" s="17" customFormat="1" ht="31.5">
      <c r="A73" s="12" t="str">
        <f t="shared" si="46"/>
        <v>53</v>
      </c>
      <c r="B73" s="13" t="s">
        <v>860</v>
      </c>
      <c r="C73" s="13" t="s">
        <v>866</v>
      </c>
      <c r="D73" s="14">
        <v>530701</v>
      </c>
      <c r="E73" s="20" t="str">
        <f>VLOOKUP(D73,Clasificador!$B$5:$G$1314,6,0)</f>
        <v>Desarrollo, Actualización, Asistencia Técnica y Soporte de Sistemas Informáticos</v>
      </c>
      <c r="F73" s="15">
        <v>100</v>
      </c>
      <c r="G73" s="15"/>
      <c r="H73" s="15"/>
      <c r="I73" s="15">
        <f>+F73</f>
        <v>100</v>
      </c>
      <c r="J73" s="15"/>
      <c r="K73" s="15"/>
      <c r="L73" s="15"/>
      <c r="M73" s="15"/>
      <c r="N73" s="15"/>
      <c r="O73" s="15"/>
      <c r="P73" s="15"/>
      <c r="Q73" s="15"/>
      <c r="R73" s="15"/>
      <c r="S73" s="16">
        <f t="shared" si="37"/>
        <v>100</v>
      </c>
      <c r="T73" s="17" t="b">
        <f t="shared" si="43"/>
        <v>1</v>
      </c>
    </row>
    <row r="74" spans="1:20" s="17" customFormat="1" ht="31.5">
      <c r="A74" s="12" t="str">
        <f t="shared" si="46"/>
        <v>53</v>
      </c>
      <c r="B74" s="13" t="s">
        <v>860</v>
      </c>
      <c r="C74" s="13" t="s">
        <v>977</v>
      </c>
      <c r="D74" s="14">
        <v>530704</v>
      </c>
      <c r="E74" s="20" t="str">
        <f>VLOOKUP(D74,Clasificador!$B$5:$G$1314,6,0)</f>
        <v>Mantenimiento y Reparación de Equipos y Sistemas Informáticos</v>
      </c>
      <c r="F74" s="15">
        <v>2500</v>
      </c>
      <c r="G74" s="15"/>
      <c r="H74" s="15"/>
      <c r="I74" s="15">
        <f>+F74</f>
        <v>2500</v>
      </c>
      <c r="J74" s="15"/>
      <c r="K74" s="15"/>
      <c r="L74" s="15"/>
      <c r="M74" s="15"/>
      <c r="N74" s="15"/>
      <c r="O74" s="15"/>
      <c r="P74" s="15"/>
      <c r="Q74" s="15"/>
      <c r="R74" s="15"/>
      <c r="S74" s="16">
        <f t="shared" si="37"/>
        <v>2500</v>
      </c>
      <c r="T74" s="17" t="b">
        <f t="shared" si="43"/>
        <v>1</v>
      </c>
    </row>
    <row r="75" spans="1:20" s="17" customFormat="1" ht="63">
      <c r="A75" s="12" t="str">
        <f t="shared" si="46"/>
        <v>53</v>
      </c>
      <c r="B75" s="13" t="s">
        <v>860</v>
      </c>
      <c r="C75" s="13" t="s">
        <v>977</v>
      </c>
      <c r="D75" s="14">
        <v>530802</v>
      </c>
      <c r="E75" s="20" t="str">
        <f>VLOOKUP(D75,Clasificador!$B$5:$G$1314,6,0)</f>
        <v>Vestuario,  Lencería,  Prendas  de  Protección;  y,  Accesorios  para  Uniformes  Militares  y
Policiales; y, Carpas</v>
      </c>
      <c r="F75" s="15">
        <v>2164</v>
      </c>
      <c r="G75" s="15"/>
      <c r="H75" s="15"/>
      <c r="I75" s="15"/>
      <c r="J75" s="15">
        <f>+F75</f>
        <v>2164</v>
      </c>
      <c r="K75" s="15"/>
      <c r="L75" s="15"/>
      <c r="M75" s="15"/>
      <c r="N75" s="15"/>
      <c r="O75" s="15"/>
      <c r="P75" s="15"/>
      <c r="Q75" s="15"/>
      <c r="R75" s="15"/>
      <c r="S75" s="16">
        <f t="shared" si="37"/>
        <v>2164</v>
      </c>
      <c r="T75" s="17" t="b">
        <f t="shared" si="43"/>
        <v>1</v>
      </c>
    </row>
    <row r="76" spans="1:20" s="17" customFormat="1" ht="63">
      <c r="A76" s="12" t="str">
        <f t="shared" si="46"/>
        <v>53</v>
      </c>
      <c r="B76" s="13" t="s">
        <v>860</v>
      </c>
      <c r="C76" s="13" t="s">
        <v>866</v>
      </c>
      <c r="D76" s="14">
        <v>530802</v>
      </c>
      <c r="E76" s="20" t="str">
        <f>VLOOKUP(D76,Clasificador!$B$5:$G$1314,6,0)</f>
        <v>Vestuario,  Lencería,  Prendas  de  Protección;  y,  Accesorios  para  Uniformes  Militares  y
Policiales; y, Carpas</v>
      </c>
      <c r="F76" s="15">
        <v>2160</v>
      </c>
      <c r="G76" s="15"/>
      <c r="H76" s="15"/>
      <c r="I76" s="15"/>
      <c r="J76" s="15">
        <f>+F76</f>
        <v>2160</v>
      </c>
      <c r="K76" s="15"/>
      <c r="L76" s="15"/>
      <c r="M76" s="15"/>
      <c r="N76" s="15"/>
      <c r="O76" s="15"/>
      <c r="P76" s="15"/>
      <c r="Q76" s="15"/>
      <c r="R76" s="15"/>
      <c r="S76" s="16">
        <f t="shared" si="37"/>
        <v>2160</v>
      </c>
      <c r="T76" s="17" t="b">
        <f t="shared" si="43"/>
        <v>1</v>
      </c>
    </row>
    <row r="77" spans="1:20" s="17" customFormat="1" ht="63">
      <c r="A77" s="12" t="str">
        <f t="shared" si="46"/>
        <v>53</v>
      </c>
      <c r="B77" s="13" t="s">
        <v>860</v>
      </c>
      <c r="C77" s="13" t="s">
        <v>862</v>
      </c>
      <c r="D77" s="14">
        <v>530802</v>
      </c>
      <c r="E77" s="20" t="str">
        <f>VLOOKUP(D77,Clasificador!$B$5:$G$1314,6,0)</f>
        <v>Vestuario,  Lencería,  Prendas  de  Protección;  y,  Accesorios  para  Uniformes  Militares  y
Policiales; y, Carpas</v>
      </c>
      <c r="F77" s="15">
        <v>1915</v>
      </c>
      <c r="G77" s="15"/>
      <c r="H77" s="15"/>
      <c r="I77" s="15"/>
      <c r="J77" s="15">
        <f>+F77</f>
        <v>1915</v>
      </c>
      <c r="K77" s="15"/>
      <c r="L77" s="15"/>
      <c r="M77" s="15"/>
      <c r="N77" s="15"/>
      <c r="O77" s="15"/>
      <c r="P77" s="15"/>
      <c r="Q77" s="15"/>
      <c r="R77" s="15"/>
      <c r="S77" s="16">
        <f t="shared" si="37"/>
        <v>1915</v>
      </c>
      <c r="T77" s="17" t="b">
        <f t="shared" si="43"/>
        <v>1</v>
      </c>
    </row>
    <row r="78" spans="1:20" s="17" customFormat="1" ht="63">
      <c r="A78" s="12" t="str">
        <f t="shared" si="46"/>
        <v>53</v>
      </c>
      <c r="B78" s="13" t="s">
        <v>860</v>
      </c>
      <c r="C78" s="13" t="s">
        <v>1044</v>
      </c>
      <c r="D78" s="14">
        <v>530802</v>
      </c>
      <c r="E78" s="20" t="str">
        <f>VLOOKUP(D78,Clasificador!$B$5:$G$1314,6,0)</f>
        <v>Vestuario,  Lencería,  Prendas  de  Protección;  y,  Accesorios  para  Uniformes  Militares  y
Policiales; y, Carpas</v>
      </c>
      <c r="F78" s="15">
        <v>72</v>
      </c>
      <c r="G78" s="15"/>
      <c r="H78" s="15"/>
      <c r="I78" s="15"/>
      <c r="J78" s="15">
        <f>+F78</f>
        <v>72</v>
      </c>
      <c r="K78" s="15"/>
      <c r="L78" s="15"/>
      <c r="M78" s="15"/>
      <c r="N78" s="15"/>
      <c r="O78" s="15"/>
      <c r="P78" s="15"/>
      <c r="Q78" s="15"/>
      <c r="R78" s="15"/>
      <c r="S78" s="16">
        <f t="shared" si="37"/>
        <v>72</v>
      </c>
      <c r="T78" s="17" t="b">
        <f t="shared" si="43"/>
        <v>1</v>
      </c>
    </row>
    <row r="79" spans="1:20" s="17" customFormat="1">
      <c r="A79" s="12" t="str">
        <f t="shared" si="46"/>
        <v>53</v>
      </c>
      <c r="B79" s="13" t="s">
        <v>860</v>
      </c>
      <c r="C79" s="13" t="s">
        <v>977</v>
      </c>
      <c r="D79" s="14">
        <v>530803</v>
      </c>
      <c r="E79" s="20" t="str">
        <f>VLOOKUP(D79,Clasificador!$B$5:$G$1314,6,0)</f>
        <v>Combustibles y Lubricantes</v>
      </c>
      <c r="F79" s="15">
        <v>15286</v>
      </c>
      <c r="G79" s="15"/>
      <c r="H79" s="15">
        <f>+F79/11</f>
        <v>1389.6363636363637</v>
      </c>
      <c r="I79" s="15">
        <f t="shared" ref="I79:R79" si="47">+H79</f>
        <v>1389.6363636363637</v>
      </c>
      <c r="J79" s="15">
        <f t="shared" si="47"/>
        <v>1389.6363636363637</v>
      </c>
      <c r="K79" s="15">
        <f t="shared" si="47"/>
        <v>1389.6363636363637</v>
      </c>
      <c r="L79" s="15">
        <f t="shared" si="47"/>
        <v>1389.6363636363637</v>
      </c>
      <c r="M79" s="15">
        <f t="shared" si="47"/>
        <v>1389.6363636363637</v>
      </c>
      <c r="N79" s="15">
        <f t="shared" si="47"/>
        <v>1389.6363636363637</v>
      </c>
      <c r="O79" s="15">
        <f t="shared" si="47"/>
        <v>1389.6363636363637</v>
      </c>
      <c r="P79" s="15">
        <f t="shared" si="47"/>
        <v>1389.6363636363637</v>
      </c>
      <c r="Q79" s="15">
        <f t="shared" si="47"/>
        <v>1389.6363636363637</v>
      </c>
      <c r="R79" s="15">
        <f t="shared" si="47"/>
        <v>1389.6363636363637</v>
      </c>
      <c r="S79" s="16">
        <f t="shared" si="37"/>
        <v>15286.000000000002</v>
      </c>
      <c r="T79" s="17" t="b">
        <f t="shared" si="43"/>
        <v>1</v>
      </c>
    </row>
    <row r="80" spans="1:20" s="17" customFormat="1">
      <c r="A80" s="12" t="str">
        <f t="shared" si="46"/>
        <v>53</v>
      </c>
      <c r="B80" s="13" t="s">
        <v>860</v>
      </c>
      <c r="C80" s="13" t="s">
        <v>977</v>
      </c>
      <c r="D80" s="14">
        <v>530804</v>
      </c>
      <c r="E80" s="20" t="str">
        <f>VLOOKUP(D80,Clasificador!$B$5:$G$1314,6,0)</f>
        <v>Materiales de Oficina</v>
      </c>
      <c r="F80" s="15">
        <v>13680</v>
      </c>
      <c r="G80" s="15"/>
      <c r="H80" s="15"/>
      <c r="I80" s="15"/>
      <c r="J80" s="15">
        <v>13680</v>
      </c>
      <c r="K80" s="15"/>
      <c r="L80" s="15"/>
      <c r="M80" s="15"/>
      <c r="N80" s="15"/>
      <c r="O80" s="15"/>
      <c r="P80" s="15"/>
      <c r="Q80" s="15"/>
      <c r="R80" s="15"/>
      <c r="S80" s="16">
        <f t="shared" si="37"/>
        <v>13680</v>
      </c>
      <c r="T80" s="17" t="b">
        <f t="shared" si="43"/>
        <v>1</v>
      </c>
    </row>
    <row r="81" spans="1:20" s="17" customFormat="1">
      <c r="A81" s="12" t="str">
        <f t="shared" si="46"/>
        <v>53</v>
      </c>
      <c r="B81" s="13" t="s">
        <v>860</v>
      </c>
      <c r="C81" s="13" t="s">
        <v>977</v>
      </c>
      <c r="D81" s="14">
        <v>530805</v>
      </c>
      <c r="E81" s="20" t="str">
        <f>VLOOKUP(D81,Clasificador!$B$5:$G$1314,6,0)</f>
        <v>Materiales de Aseo</v>
      </c>
      <c r="F81" s="15">
        <v>1100</v>
      </c>
      <c r="G81" s="15"/>
      <c r="H81" s="15"/>
      <c r="I81" s="15"/>
      <c r="J81" s="15">
        <f>+F81</f>
        <v>1100</v>
      </c>
      <c r="K81" s="15"/>
      <c r="L81" s="15"/>
      <c r="M81" s="15"/>
      <c r="N81" s="15"/>
      <c r="O81" s="15"/>
      <c r="P81" s="15"/>
      <c r="Q81" s="15"/>
      <c r="R81" s="15"/>
      <c r="S81" s="16">
        <f t="shared" si="37"/>
        <v>1100</v>
      </c>
      <c r="T81" s="17" t="b">
        <f t="shared" si="43"/>
        <v>1</v>
      </c>
    </row>
    <row r="82" spans="1:20" s="17" customFormat="1">
      <c r="A82" s="12" t="str">
        <f t="shared" si="46"/>
        <v>53</v>
      </c>
      <c r="B82" s="13" t="s">
        <v>860</v>
      </c>
      <c r="C82" s="13" t="s">
        <v>862</v>
      </c>
      <c r="D82" s="14">
        <v>530805</v>
      </c>
      <c r="E82" s="20" t="str">
        <f>VLOOKUP(D82,Clasificador!$B$5:$G$1314,6,0)</f>
        <v>Materiales de Aseo</v>
      </c>
      <c r="F82" s="15">
        <v>1270</v>
      </c>
      <c r="G82" s="15"/>
      <c r="H82" s="15"/>
      <c r="I82" s="15"/>
      <c r="J82" s="15">
        <f>+F82</f>
        <v>1270</v>
      </c>
      <c r="K82" s="15"/>
      <c r="L82" s="15"/>
      <c r="M82" s="15"/>
      <c r="N82" s="15"/>
      <c r="O82" s="15"/>
      <c r="P82" s="15"/>
      <c r="Q82" s="15"/>
      <c r="R82" s="15"/>
      <c r="S82" s="16">
        <f t="shared" si="37"/>
        <v>1270</v>
      </c>
      <c r="T82" s="17" t="b">
        <f t="shared" si="43"/>
        <v>1</v>
      </c>
    </row>
    <row r="83" spans="1:20" s="17" customFormat="1" ht="30">
      <c r="A83" s="12" t="str">
        <f t="shared" si="46"/>
        <v>53</v>
      </c>
      <c r="B83" s="13" t="s">
        <v>860</v>
      </c>
      <c r="C83" s="13" t="s">
        <v>1044</v>
      </c>
      <c r="D83" s="14">
        <v>530805</v>
      </c>
      <c r="E83" s="20" t="str">
        <f>VLOOKUP(D83,Clasificador!$B$5:$G$1314,6,0)</f>
        <v>Materiales de Aseo</v>
      </c>
      <c r="F83" s="15">
        <v>105</v>
      </c>
      <c r="G83" s="15"/>
      <c r="H83" s="15"/>
      <c r="I83" s="15"/>
      <c r="J83" s="15">
        <f>+F83</f>
        <v>105</v>
      </c>
      <c r="K83" s="15"/>
      <c r="L83" s="15"/>
      <c r="M83" s="15"/>
      <c r="N83" s="15"/>
      <c r="O83" s="15"/>
      <c r="P83" s="15"/>
      <c r="Q83" s="15"/>
      <c r="R83" s="15"/>
      <c r="S83" s="16">
        <f t="shared" si="37"/>
        <v>105</v>
      </c>
      <c r="T83" s="17" t="b">
        <f t="shared" si="43"/>
        <v>1</v>
      </c>
    </row>
    <row r="84" spans="1:20" s="17" customFormat="1">
      <c r="A84" s="12" t="str">
        <f t="shared" si="46"/>
        <v>53</v>
      </c>
      <c r="B84" s="13" t="s">
        <v>860</v>
      </c>
      <c r="C84" s="13" t="s">
        <v>866</v>
      </c>
      <c r="D84" s="14">
        <v>530806</v>
      </c>
      <c r="E84" s="20" t="str">
        <f>VLOOKUP(D84,Clasificador!$B$5:$G$1314,6,0)</f>
        <v>Herramientas y Equipos Menores</v>
      </c>
      <c r="F84" s="15">
        <v>483</v>
      </c>
      <c r="G84" s="15"/>
      <c r="H84" s="15"/>
      <c r="I84" s="15"/>
      <c r="J84" s="15">
        <f>+F84</f>
        <v>483</v>
      </c>
      <c r="K84" s="15"/>
      <c r="L84" s="15"/>
      <c r="M84" s="15"/>
      <c r="N84" s="15"/>
      <c r="O84" s="15"/>
      <c r="P84" s="15"/>
      <c r="Q84" s="15"/>
      <c r="R84" s="15"/>
      <c r="S84" s="16">
        <f t="shared" si="37"/>
        <v>483</v>
      </c>
      <c r="T84" s="17" t="b">
        <f t="shared" si="43"/>
        <v>1</v>
      </c>
    </row>
    <row r="85" spans="1:20" s="17" customFormat="1">
      <c r="A85" s="12" t="str">
        <f t="shared" si="46"/>
        <v>53</v>
      </c>
      <c r="B85" s="13" t="s">
        <v>860</v>
      </c>
      <c r="C85" s="13" t="s">
        <v>862</v>
      </c>
      <c r="D85" s="14">
        <v>530806</v>
      </c>
      <c r="E85" s="20" t="str">
        <f>VLOOKUP(D85,Clasificador!$B$5:$G$1314,6,0)</f>
        <v>Herramientas y Equipos Menores</v>
      </c>
      <c r="F85" s="15">
        <v>379</v>
      </c>
      <c r="G85" s="15"/>
      <c r="H85" s="15"/>
      <c r="I85" s="15"/>
      <c r="J85" s="15">
        <f>+F85</f>
        <v>379</v>
      </c>
      <c r="K85" s="15"/>
      <c r="L85" s="15"/>
      <c r="M85" s="15"/>
      <c r="N85" s="15"/>
      <c r="O85" s="15"/>
      <c r="P85" s="15"/>
      <c r="Q85" s="15"/>
      <c r="R85" s="15"/>
      <c r="S85" s="16">
        <f t="shared" si="37"/>
        <v>379</v>
      </c>
      <c r="T85" s="17" t="b">
        <f t="shared" si="43"/>
        <v>1</v>
      </c>
    </row>
    <row r="86" spans="1:20" s="17" customFormat="1" ht="78.75">
      <c r="A86" s="12" t="str">
        <f t="shared" si="46"/>
        <v>53</v>
      </c>
      <c r="B86" s="13" t="s">
        <v>860</v>
      </c>
      <c r="C86" s="13" t="s">
        <v>977</v>
      </c>
      <c r="D86" s="14">
        <v>530811</v>
      </c>
      <c r="E86" s="20" t="str">
        <f>VLOOKUP(D86,Clasificador!$B$5:$G$1314,6,0)</f>
        <v>Insumos,    Materiales    y   Suministros    para    la    Construcción,    Electricidad,    Plomería,
Carpintería, Señalización Vial, Navegación y Contra Incendios</v>
      </c>
      <c r="F86" s="15">
        <v>8297.2000000000007</v>
      </c>
      <c r="G86" s="15"/>
      <c r="H86" s="15"/>
      <c r="I86" s="15">
        <f>+F86</f>
        <v>8297.2000000000007</v>
      </c>
      <c r="J86" s="15"/>
      <c r="K86" s="15"/>
      <c r="L86" s="15"/>
      <c r="M86" s="15"/>
      <c r="N86" s="15"/>
      <c r="O86" s="15"/>
      <c r="P86" s="15"/>
      <c r="Q86" s="15"/>
      <c r="R86" s="15"/>
      <c r="S86" s="16">
        <f t="shared" si="37"/>
        <v>8297.2000000000007</v>
      </c>
      <c r="T86" s="17" t="b">
        <f t="shared" si="43"/>
        <v>1</v>
      </c>
    </row>
    <row r="87" spans="1:20" s="17" customFormat="1" ht="78.75">
      <c r="A87" s="12" t="str">
        <f t="shared" si="46"/>
        <v>53</v>
      </c>
      <c r="B87" s="13" t="s">
        <v>860</v>
      </c>
      <c r="C87" s="13" t="s">
        <v>866</v>
      </c>
      <c r="D87" s="14">
        <v>530811</v>
      </c>
      <c r="E87" s="20" t="str">
        <f>VLOOKUP(D87,Clasificador!$B$5:$G$1314,6,0)</f>
        <v>Insumos,    Materiales    y   Suministros    para    la    Construcción,    Electricidad,    Plomería,
Carpintería, Señalización Vial, Navegación y Contra Incendios</v>
      </c>
      <c r="F87" s="15">
        <v>700</v>
      </c>
      <c r="G87" s="15"/>
      <c r="H87" s="15"/>
      <c r="I87" s="15">
        <f>+F87</f>
        <v>700</v>
      </c>
      <c r="J87" s="15"/>
      <c r="K87" s="15"/>
      <c r="L87" s="15"/>
      <c r="M87" s="15"/>
      <c r="N87" s="15"/>
      <c r="O87" s="15"/>
      <c r="P87" s="15"/>
      <c r="Q87" s="15"/>
      <c r="R87" s="15"/>
      <c r="S87" s="16">
        <f t="shared" si="37"/>
        <v>700</v>
      </c>
      <c r="T87" s="17" t="b">
        <f t="shared" si="43"/>
        <v>1</v>
      </c>
    </row>
    <row r="88" spans="1:20" s="17" customFormat="1" ht="78.75">
      <c r="A88" s="12" t="str">
        <f t="shared" si="46"/>
        <v>53</v>
      </c>
      <c r="B88" s="13" t="s">
        <v>860</v>
      </c>
      <c r="C88" s="13" t="s">
        <v>862</v>
      </c>
      <c r="D88" s="14">
        <v>530811</v>
      </c>
      <c r="E88" s="20" t="str">
        <f>VLOOKUP(D88,Clasificador!$B$5:$G$1314,6,0)</f>
        <v>Insumos,    Materiales    y   Suministros    para    la    Construcción,    Electricidad,    Plomería,
Carpintería, Señalización Vial, Navegación y Contra Incendios</v>
      </c>
      <c r="F88" s="15">
        <v>2832.8</v>
      </c>
      <c r="G88" s="15"/>
      <c r="H88" s="15"/>
      <c r="I88" s="15">
        <f>+F88</f>
        <v>2832.8</v>
      </c>
      <c r="J88" s="15"/>
      <c r="K88" s="15"/>
      <c r="L88" s="15"/>
      <c r="M88" s="15"/>
      <c r="N88" s="15"/>
      <c r="O88" s="15"/>
      <c r="P88" s="15"/>
      <c r="Q88" s="15"/>
      <c r="R88" s="15"/>
      <c r="S88" s="16">
        <f t="shared" si="37"/>
        <v>2832.8</v>
      </c>
      <c r="T88" s="17" t="b">
        <f t="shared" si="43"/>
        <v>1</v>
      </c>
    </row>
    <row r="89" spans="1:20" s="17" customFormat="1">
      <c r="A89" s="12" t="str">
        <f t="shared" si="46"/>
        <v>53</v>
      </c>
      <c r="B89" s="13" t="s">
        <v>860</v>
      </c>
      <c r="C89" s="13" t="s">
        <v>977</v>
      </c>
      <c r="D89" s="14">
        <v>530813</v>
      </c>
      <c r="E89" s="20" t="str">
        <f>VLOOKUP(D89,Clasificador!$B$5:$G$1314,6,0)</f>
        <v>Repuestos y Accesorios</v>
      </c>
      <c r="F89" s="15">
        <v>17590</v>
      </c>
      <c r="G89" s="15"/>
      <c r="H89" s="15">
        <f>+F89/4</f>
        <v>4397.5</v>
      </c>
      <c r="I89" s="15">
        <f>+H89</f>
        <v>4397.5</v>
      </c>
      <c r="J89" s="15">
        <f>+I89</f>
        <v>4397.5</v>
      </c>
      <c r="K89" s="15">
        <f>+J89</f>
        <v>4397.5</v>
      </c>
      <c r="L89" s="15"/>
      <c r="M89" s="15"/>
      <c r="N89" s="15"/>
      <c r="O89" s="15"/>
      <c r="P89" s="15"/>
      <c r="Q89" s="15"/>
      <c r="R89" s="15"/>
      <c r="S89" s="16">
        <f t="shared" si="37"/>
        <v>17590</v>
      </c>
      <c r="T89" s="17" t="b">
        <f t="shared" si="43"/>
        <v>1</v>
      </c>
    </row>
    <row r="90" spans="1:20" s="17" customFormat="1" ht="31.5">
      <c r="A90" s="12" t="str">
        <f t="shared" ref="A90:A95" si="48">LEFT(D90,2)</f>
        <v>53</v>
      </c>
      <c r="B90" s="13" t="s">
        <v>860</v>
      </c>
      <c r="C90" s="13" t="s">
        <v>866</v>
      </c>
      <c r="D90" s="14">
        <v>530814</v>
      </c>
      <c r="E90" s="20" t="str">
        <f>VLOOKUP(D90,Clasificador!$B$5:$G$1314,6,0)</f>
        <v>Suministros para Actividades Agropecuarias, Pesca y Caza</v>
      </c>
      <c r="F90" s="15">
        <v>32438</v>
      </c>
      <c r="G90" s="15"/>
      <c r="H90" s="15"/>
      <c r="I90" s="15"/>
      <c r="J90" s="15">
        <f t="shared" ref="J90:J95" si="49">+F90</f>
        <v>32438</v>
      </c>
      <c r="K90" s="15"/>
      <c r="L90" s="15"/>
      <c r="M90" s="15"/>
      <c r="N90" s="15"/>
      <c r="O90" s="15"/>
      <c r="P90" s="15"/>
      <c r="Q90" s="15"/>
      <c r="R90" s="15"/>
      <c r="S90" s="16">
        <f t="shared" si="37"/>
        <v>32438</v>
      </c>
      <c r="T90" s="17" t="b">
        <f t="shared" ref="T90:T95" si="50">+S90=F90</f>
        <v>1</v>
      </c>
    </row>
    <row r="91" spans="1:20" s="17" customFormat="1" ht="31.5">
      <c r="A91" s="12" t="str">
        <f t="shared" si="48"/>
        <v>53</v>
      </c>
      <c r="B91" s="13" t="s">
        <v>860</v>
      </c>
      <c r="C91" s="13" t="s">
        <v>862</v>
      </c>
      <c r="D91" s="14">
        <v>530814</v>
      </c>
      <c r="E91" s="20" t="str">
        <f>VLOOKUP(D91,Clasificador!$B$5:$G$1314,6,0)</f>
        <v>Suministros para Actividades Agropecuarias, Pesca y Caza</v>
      </c>
      <c r="F91" s="15">
        <v>11130</v>
      </c>
      <c r="G91" s="15"/>
      <c r="H91" s="15"/>
      <c r="I91" s="15"/>
      <c r="J91" s="15">
        <f t="shared" si="49"/>
        <v>11130</v>
      </c>
      <c r="K91" s="15"/>
      <c r="L91" s="15"/>
      <c r="M91" s="15"/>
      <c r="N91" s="15"/>
      <c r="O91" s="15"/>
      <c r="P91" s="15"/>
      <c r="Q91" s="15"/>
      <c r="R91" s="15"/>
      <c r="S91" s="16">
        <f t="shared" si="37"/>
        <v>11130</v>
      </c>
      <c r="T91" s="17" t="b">
        <f t="shared" si="50"/>
        <v>1</v>
      </c>
    </row>
    <row r="92" spans="1:20" s="17" customFormat="1" ht="31.5">
      <c r="A92" s="12" t="str">
        <f t="shared" si="48"/>
        <v>53</v>
      </c>
      <c r="B92" s="13" t="s">
        <v>860</v>
      </c>
      <c r="C92" s="13" t="s">
        <v>865</v>
      </c>
      <c r="D92" s="14">
        <v>530829</v>
      </c>
      <c r="E92" s="20" t="str">
        <f>VLOOKUP(D92,Clasificador!$B$5:$G$1314,6,0)</f>
        <v>Insumos, Materiales, Suministros y Bienes para Investigación</v>
      </c>
      <c r="F92" s="15">
        <v>150</v>
      </c>
      <c r="G92" s="15"/>
      <c r="H92" s="15"/>
      <c r="I92" s="15"/>
      <c r="J92" s="15">
        <f t="shared" si="49"/>
        <v>150</v>
      </c>
      <c r="K92" s="15"/>
      <c r="L92" s="15"/>
      <c r="M92" s="15"/>
      <c r="N92" s="15"/>
      <c r="O92" s="15"/>
      <c r="P92" s="15"/>
      <c r="Q92" s="15"/>
      <c r="R92" s="15"/>
      <c r="S92" s="16">
        <f t="shared" si="37"/>
        <v>150</v>
      </c>
      <c r="T92" s="17" t="b">
        <f t="shared" si="50"/>
        <v>1</v>
      </c>
    </row>
    <row r="93" spans="1:20" s="17" customFormat="1" ht="31.5">
      <c r="A93" s="12" t="str">
        <f t="shared" si="48"/>
        <v>53</v>
      </c>
      <c r="B93" s="13" t="s">
        <v>860</v>
      </c>
      <c r="C93" s="13" t="s">
        <v>865</v>
      </c>
      <c r="D93" s="14">
        <v>530829</v>
      </c>
      <c r="E93" s="20" t="str">
        <f>VLOOKUP(D93,Clasificador!$B$5:$G$1314,6,0)</f>
        <v>Insumos, Materiales, Suministros y Bienes para Investigación</v>
      </c>
      <c r="F93" s="15">
        <v>2825</v>
      </c>
      <c r="G93" s="15"/>
      <c r="H93" s="15"/>
      <c r="I93" s="15"/>
      <c r="J93" s="15">
        <f t="shared" si="49"/>
        <v>2825</v>
      </c>
      <c r="K93" s="15"/>
      <c r="L93" s="15"/>
      <c r="M93" s="15"/>
      <c r="N93" s="15"/>
      <c r="O93" s="15"/>
      <c r="P93" s="15"/>
      <c r="Q93" s="15"/>
      <c r="R93" s="15"/>
      <c r="S93" s="16">
        <f t="shared" si="37"/>
        <v>2825</v>
      </c>
      <c r="T93" s="17" t="b">
        <f t="shared" si="50"/>
        <v>1</v>
      </c>
    </row>
    <row r="94" spans="1:20" s="17" customFormat="1" ht="31.5">
      <c r="A94" s="12" t="str">
        <f t="shared" si="48"/>
        <v>53</v>
      </c>
      <c r="B94" s="13" t="s">
        <v>860</v>
      </c>
      <c r="C94" s="13" t="s">
        <v>865</v>
      </c>
      <c r="D94" s="14">
        <v>530829</v>
      </c>
      <c r="E94" s="20" t="str">
        <f>VLOOKUP(D94,Clasificador!$B$5:$G$1314,6,0)</f>
        <v>Insumos, Materiales, Suministros y Bienes para Investigación</v>
      </c>
      <c r="F94" s="15">
        <v>3325</v>
      </c>
      <c r="G94" s="15"/>
      <c r="H94" s="15"/>
      <c r="I94" s="15"/>
      <c r="J94" s="15">
        <f t="shared" si="49"/>
        <v>3325</v>
      </c>
      <c r="K94" s="15"/>
      <c r="L94" s="15"/>
      <c r="M94" s="15"/>
      <c r="N94" s="15"/>
      <c r="O94" s="15"/>
      <c r="P94" s="15"/>
      <c r="Q94" s="15"/>
      <c r="R94" s="15"/>
      <c r="S94" s="16">
        <f t="shared" si="37"/>
        <v>3325</v>
      </c>
      <c r="T94" s="17" t="b">
        <f t="shared" si="50"/>
        <v>1</v>
      </c>
    </row>
    <row r="95" spans="1:20" s="17" customFormat="1" ht="31.5">
      <c r="A95" s="12" t="str">
        <f t="shared" si="48"/>
        <v>53</v>
      </c>
      <c r="B95" s="13" t="s">
        <v>860</v>
      </c>
      <c r="C95" s="13" t="s">
        <v>865</v>
      </c>
      <c r="D95" s="14">
        <v>530829</v>
      </c>
      <c r="E95" s="20" t="str">
        <f>VLOOKUP(D95,Clasificador!$B$5:$G$1314,6,0)</f>
        <v>Insumos, Materiales, Suministros y Bienes para Investigación</v>
      </c>
      <c r="F95" s="15">
        <v>500</v>
      </c>
      <c r="G95" s="15"/>
      <c r="H95" s="15"/>
      <c r="I95" s="15"/>
      <c r="J95" s="15">
        <f t="shared" si="49"/>
        <v>500</v>
      </c>
      <c r="K95" s="15"/>
      <c r="L95" s="15"/>
      <c r="M95" s="15"/>
      <c r="N95" s="15"/>
      <c r="O95" s="15"/>
      <c r="P95" s="15"/>
      <c r="Q95" s="15"/>
      <c r="R95" s="15"/>
      <c r="S95" s="16">
        <f t="shared" si="37"/>
        <v>500</v>
      </c>
      <c r="T95" s="17" t="b">
        <f t="shared" si="50"/>
        <v>1</v>
      </c>
    </row>
    <row r="96" spans="1:20" s="17" customFormat="1">
      <c r="A96" s="12" t="str">
        <f t="shared" ref="A96:A103" si="51">LEFT(D96,2)</f>
        <v>53</v>
      </c>
      <c r="B96" s="13" t="s">
        <v>860</v>
      </c>
      <c r="C96" s="13" t="s">
        <v>977</v>
      </c>
      <c r="D96" s="14">
        <v>531403</v>
      </c>
      <c r="E96" s="20" t="str">
        <f>VLOOKUP(D96,Clasificador!$B$5:$G$1314,6,0)</f>
        <v>Mobiliario (No Depreciables)</v>
      </c>
      <c r="F96" s="15">
        <v>100</v>
      </c>
      <c r="G96" s="15"/>
      <c r="H96" s="15"/>
      <c r="I96" s="15">
        <f t="shared" ref="I96:I101" si="52">+F96</f>
        <v>100</v>
      </c>
      <c r="J96" s="15"/>
      <c r="K96" s="15"/>
      <c r="L96" s="15"/>
      <c r="M96" s="15"/>
      <c r="N96" s="15"/>
      <c r="O96" s="15"/>
      <c r="P96" s="15"/>
      <c r="Q96" s="15"/>
      <c r="R96" s="15"/>
      <c r="S96" s="16">
        <f t="shared" si="37"/>
        <v>100</v>
      </c>
      <c r="T96" s="17" t="b">
        <f t="shared" ref="T96:T104" si="53">+S96=F96</f>
        <v>1</v>
      </c>
    </row>
    <row r="97" spans="1:20" s="17" customFormat="1">
      <c r="A97" s="12" t="str">
        <f t="shared" si="51"/>
        <v>53</v>
      </c>
      <c r="B97" s="13" t="s">
        <v>860</v>
      </c>
      <c r="C97" s="13" t="s">
        <v>862</v>
      </c>
      <c r="D97" s="14">
        <v>531404</v>
      </c>
      <c r="E97" s="20" t="str">
        <f>VLOOKUP(D97,Clasificador!$B$5:$G$1314,6,0)</f>
        <v>Maquinarias y Equipos (No Depreciables)</v>
      </c>
      <c r="F97" s="15">
        <v>1341</v>
      </c>
      <c r="G97" s="15"/>
      <c r="H97" s="15"/>
      <c r="I97" s="15">
        <f t="shared" si="52"/>
        <v>1341</v>
      </c>
      <c r="J97" s="15"/>
      <c r="K97" s="15"/>
      <c r="L97" s="15"/>
      <c r="M97" s="15"/>
      <c r="N97" s="15"/>
      <c r="O97" s="15"/>
      <c r="P97" s="15"/>
      <c r="Q97" s="15"/>
      <c r="R97" s="15"/>
      <c r="S97" s="16">
        <f t="shared" si="37"/>
        <v>1341</v>
      </c>
      <c r="T97" s="17" t="b">
        <f t="shared" si="53"/>
        <v>1</v>
      </c>
    </row>
    <row r="98" spans="1:20" s="17" customFormat="1">
      <c r="A98" s="12" t="str">
        <f t="shared" si="51"/>
        <v>53</v>
      </c>
      <c r="B98" s="13" t="s">
        <v>860</v>
      </c>
      <c r="C98" s="13" t="s">
        <v>866</v>
      </c>
      <c r="D98" s="14">
        <v>531406</v>
      </c>
      <c r="E98" s="20" t="str">
        <f>VLOOKUP(D98,Clasificador!$B$5:$G$1314,6,0)</f>
        <v>Herramientas (No Depreciables)</v>
      </c>
      <c r="F98" s="15">
        <v>3623</v>
      </c>
      <c r="G98" s="15"/>
      <c r="H98" s="15"/>
      <c r="I98" s="15">
        <f t="shared" si="52"/>
        <v>3623</v>
      </c>
      <c r="J98" s="15"/>
      <c r="K98" s="15"/>
      <c r="L98" s="15"/>
      <c r="M98" s="15"/>
      <c r="N98" s="15"/>
      <c r="O98" s="15"/>
      <c r="P98" s="15"/>
      <c r="Q98" s="15"/>
      <c r="R98" s="15"/>
      <c r="S98" s="16">
        <f t="shared" si="37"/>
        <v>3623</v>
      </c>
      <c r="T98" s="17" t="b">
        <f t="shared" si="53"/>
        <v>1</v>
      </c>
    </row>
    <row r="99" spans="1:20" s="17" customFormat="1">
      <c r="A99" s="12" t="str">
        <f t="shared" si="51"/>
        <v>53</v>
      </c>
      <c r="B99" s="13" t="s">
        <v>860</v>
      </c>
      <c r="C99" s="13" t="s">
        <v>866</v>
      </c>
      <c r="D99" s="14">
        <v>531406</v>
      </c>
      <c r="E99" s="20" t="str">
        <f>VLOOKUP(D99,Clasificador!$B$5:$G$1314,6,0)</f>
        <v>Herramientas (No Depreciables)</v>
      </c>
      <c r="F99" s="15">
        <v>154</v>
      </c>
      <c r="G99" s="15"/>
      <c r="H99" s="15"/>
      <c r="I99" s="15">
        <f t="shared" si="52"/>
        <v>154</v>
      </c>
      <c r="J99" s="15"/>
      <c r="K99" s="15"/>
      <c r="L99" s="15"/>
      <c r="M99" s="15"/>
      <c r="N99" s="15"/>
      <c r="O99" s="15"/>
      <c r="P99" s="15"/>
      <c r="Q99" s="15"/>
      <c r="R99" s="15"/>
      <c r="S99" s="16">
        <f t="shared" si="37"/>
        <v>154</v>
      </c>
      <c r="T99" s="17" t="b">
        <f t="shared" si="53"/>
        <v>1</v>
      </c>
    </row>
    <row r="100" spans="1:20" s="17" customFormat="1">
      <c r="A100" s="12" t="str">
        <f t="shared" si="51"/>
        <v>53</v>
      </c>
      <c r="B100" s="13" t="s">
        <v>860</v>
      </c>
      <c r="C100" s="13" t="s">
        <v>977</v>
      </c>
      <c r="D100" s="14">
        <v>531407</v>
      </c>
      <c r="E100" s="20" t="str">
        <f>VLOOKUP(D100,Clasificador!$B$5:$G$1314,6,0)</f>
        <v>Equipos, Sistemas y Paquetes Informáticos</v>
      </c>
      <c r="F100" s="15">
        <v>778</v>
      </c>
      <c r="G100" s="15"/>
      <c r="H100" s="15"/>
      <c r="I100" s="15">
        <f t="shared" si="52"/>
        <v>778</v>
      </c>
      <c r="J100" s="15"/>
      <c r="K100" s="15"/>
      <c r="L100" s="15"/>
      <c r="M100" s="15"/>
      <c r="N100" s="15"/>
      <c r="O100" s="15"/>
      <c r="P100" s="15"/>
      <c r="Q100" s="15"/>
      <c r="R100" s="15"/>
      <c r="S100" s="16">
        <f t="shared" si="37"/>
        <v>778</v>
      </c>
      <c r="T100" s="17" t="b">
        <f t="shared" si="53"/>
        <v>1</v>
      </c>
    </row>
    <row r="101" spans="1:20" s="17" customFormat="1">
      <c r="A101" s="12" t="str">
        <f t="shared" si="51"/>
        <v>53</v>
      </c>
      <c r="B101" s="13" t="s">
        <v>860</v>
      </c>
      <c r="C101" s="13" t="s">
        <v>977</v>
      </c>
      <c r="D101" s="14">
        <v>531411</v>
      </c>
      <c r="E101" s="20" t="str">
        <f>VLOOKUP(D101,Clasificador!$B$5:$G$1314,6,0)</f>
        <v>Partes y Repuestos</v>
      </c>
      <c r="F101" s="15">
        <v>4546</v>
      </c>
      <c r="G101" s="15"/>
      <c r="H101" s="15"/>
      <c r="I101" s="15">
        <f t="shared" si="52"/>
        <v>4546</v>
      </c>
      <c r="J101" s="15"/>
      <c r="K101" s="15"/>
      <c r="L101" s="15"/>
      <c r="M101" s="15"/>
      <c r="N101" s="15"/>
      <c r="O101" s="15"/>
      <c r="P101" s="15"/>
      <c r="Q101" s="15"/>
      <c r="R101" s="15"/>
      <c r="S101" s="16">
        <f t="shared" si="37"/>
        <v>4546</v>
      </c>
      <c r="T101" s="17" t="b">
        <f t="shared" si="53"/>
        <v>1</v>
      </c>
    </row>
    <row r="102" spans="1:20" s="17" customFormat="1" ht="29.25" customHeight="1">
      <c r="A102" s="12" t="str">
        <f t="shared" si="51"/>
        <v>57</v>
      </c>
      <c r="B102" s="13" t="s">
        <v>860</v>
      </c>
      <c r="C102" s="13" t="s">
        <v>977</v>
      </c>
      <c r="D102" s="14">
        <v>570102</v>
      </c>
      <c r="E102" s="20" t="str">
        <f>VLOOKUP(D102,Clasificador!$B$5:$G$1314,6,0)</f>
        <v>Tasas Generales, Impuestos, Contribuciones, Permisos, Licencias y Patentes.</v>
      </c>
      <c r="F102" s="15">
        <v>4194</v>
      </c>
      <c r="G102" s="15">
        <f>2531.29+692.96</f>
        <v>3224.25</v>
      </c>
      <c r="H102" s="15">
        <f>(F102-G102)/11</f>
        <v>88.159090909090907</v>
      </c>
      <c r="I102" s="15">
        <f>H102</f>
        <v>88.159090909090907</v>
      </c>
      <c r="J102" s="15">
        <f t="shared" ref="J102:R102" si="54">I102</f>
        <v>88.159090909090907</v>
      </c>
      <c r="K102" s="15">
        <f t="shared" si="54"/>
        <v>88.159090909090907</v>
      </c>
      <c r="L102" s="15">
        <f t="shared" si="54"/>
        <v>88.159090909090907</v>
      </c>
      <c r="M102" s="15">
        <f t="shared" si="54"/>
        <v>88.159090909090907</v>
      </c>
      <c r="N102" s="15">
        <f t="shared" si="54"/>
        <v>88.159090909090907</v>
      </c>
      <c r="O102" s="15">
        <f t="shared" si="54"/>
        <v>88.159090909090907</v>
      </c>
      <c r="P102" s="15">
        <f t="shared" si="54"/>
        <v>88.159090909090907</v>
      </c>
      <c r="Q102" s="15">
        <f t="shared" si="54"/>
        <v>88.159090909090907</v>
      </c>
      <c r="R102" s="15">
        <f t="shared" si="54"/>
        <v>88.159090909090907</v>
      </c>
      <c r="S102" s="16">
        <f t="shared" si="37"/>
        <v>4194.0000000000009</v>
      </c>
      <c r="T102" s="17" t="b">
        <f t="shared" si="53"/>
        <v>1</v>
      </c>
    </row>
    <row r="103" spans="1:20" s="17" customFormat="1" ht="29.25" customHeight="1">
      <c r="A103" s="12" t="str">
        <f t="shared" si="51"/>
        <v>57</v>
      </c>
      <c r="B103" s="13" t="s">
        <v>860</v>
      </c>
      <c r="C103" s="13" t="s">
        <v>977</v>
      </c>
      <c r="D103" s="14">
        <v>570206</v>
      </c>
      <c r="E103" s="20" t="str">
        <f>VLOOKUP(D103,Clasificador!$B$5:$G$1314,6,0)</f>
        <v>Costas    Judiciales,    Trámites    Notariales,    Legalización    de    Documentos    y   Arreglos
Extrajudiciales</v>
      </c>
      <c r="F103" s="15">
        <v>100</v>
      </c>
      <c r="G103" s="15"/>
      <c r="H103" s="15"/>
      <c r="I103" s="15">
        <v>100</v>
      </c>
      <c r="J103" s="15"/>
      <c r="K103" s="15"/>
      <c r="L103" s="15"/>
      <c r="M103" s="15"/>
      <c r="N103" s="15"/>
      <c r="O103" s="15"/>
      <c r="P103" s="15"/>
      <c r="Q103" s="15"/>
      <c r="R103" s="15"/>
      <c r="S103" s="16">
        <f>SUM(G103:R103)</f>
        <v>100</v>
      </c>
      <c r="T103" s="17" t="b">
        <f t="shared" si="53"/>
        <v>1</v>
      </c>
    </row>
    <row r="104" spans="1:20" s="17" customFormat="1">
      <c r="A104" s="12">
        <v>58</v>
      </c>
      <c r="B104" s="13" t="s">
        <v>860</v>
      </c>
      <c r="C104" s="13" t="s">
        <v>977</v>
      </c>
      <c r="D104" s="14">
        <v>580209</v>
      </c>
      <c r="E104" s="20" t="str">
        <f>VLOOKUP(D104,Clasificador!$B$5:$G$1314,6,0)</f>
        <v>A Jubilados Patronales</v>
      </c>
      <c r="F104" s="15">
        <v>776</v>
      </c>
      <c r="G104" s="15"/>
      <c r="H104" s="15"/>
      <c r="I104" s="15">
        <v>776</v>
      </c>
      <c r="J104" s="15"/>
      <c r="K104" s="15"/>
      <c r="L104" s="15"/>
      <c r="M104" s="15"/>
      <c r="N104" s="15"/>
      <c r="O104" s="15"/>
      <c r="P104" s="15"/>
      <c r="Q104" s="15"/>
      <c r="R104" s="15"/>
      <c r="S104" s="16">
        <f>SUM(G104:R104)</f>
        <v>776</v>
      </c>
      <c r="T104" s="17" t="b">
        <f t="shared" si="53"/>
        <v>1</v>
      </c>
    </row>
    <row r="105" spans="1:20" s="17" customFormat="1">
      <c r="E105" s="105"/>
      <c r="F105" s="16">
        <f>SUBTOTAL(9,F2:F104)</f>
        <v>1026076.9999999999</v>
      </c>
      <c r="G105" s="16">
        <f t="shared" ref="G105:R105" si="55">SUBTOTAL(9,G2:G104)</f>
        <v>67313.583333333343</v>
      </c>
      <c r="H105" s="16">
        <f t="shared" si="55"/>
        <v>75940.742424242431</v>
      </c>
      <c r="I105" s="16">
        <f t="shared" si="55"/>
        <v>158395.7424242424</v>
      </c>
      <c r="J105" s="16">
        <f t="shared" si="55"/>
        <v>146229.74242424246</v>
      </c>
      <c r="K105" s="16">
        <f t="shared" si="55"/>
        <v>72681.742424242446</v>
      </c>
      <c r="L105" s="16">
        <f t="shared" si="55"/>
        <v>65982.492424242431</v>
      </c>
      <c r="M105" s="16">
        <f t="shared" si="55"/>
        <v>66096.492424242431</v>
      </c>
      <c r="N105" s="16">
        <f t="shared" si="55"/>
        <v>66230.492424242431</v>
      </c>
      <c r="O105" s="16">
        <f t="shared" si="55"/>
        <v>65948.492424242431</v>
      </c>
      <c r="P105" s="16">
        <f t="shared" si="55"/>
        <v>66140.492424242431</v>
      </c>
      <c r="Q105" s="16">
        <f t="shared" si="55"/>
        <v>66316.492424242431</v>
      </c>
      <c r="R105" s="16">
        <f t="shared" si="55"/>
        <v>108800.49242424245</v>
      </c>
      <c r="S105" s="16">
        <f>SUM(S2:S104)</f>
        <v>1026077</v>
      </c>
    </row>
    <row r="106" spans="1:20" s="17" customFormat="1">
      <c r="E106" s="105"/>
      <c r="F106" s="16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</row>
  </sheetData>
  <autoFilter ref="A1:T10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8"/>
  <sheetViews>
    <sheetView zoomScale="85" zoomScaleNormal="85" workbookViewId="0">
      <selection activeCell="D5" sqref="D5"/>
    </sheetView>
  </sheetViews>
  <sheetFormatPr baseColWidth="10" defaultRowHeight="15.75"/>
  <cols>
    <col min="1" max="1" width="4.28515625" style="62" customWidth="1"/>
    <col min="2" max="2" width="17" style="75" customWidth="1"/>
    <col min="3" max="3" width="36.42578125" style="62" customWidth="1"/>
    <col min="4" max="4" width="32.85546875" style="62" customWidth="1"/>
    <col min="5" max="5" width="30.140625" style="62" customWidth="1"/>
    <col min="6" max="6" width="13.85546875" style="62" customWidth="1"/>
    <col min="7" max="8" width="13.7109375" style="62" customWidth="1"/>
    <col min="9" max="9" width="13.28515625" style="62" customWidth="1"/>
    <col min="10" max="10" width="14.28515625" style="62" customWidth="1"/>
    <col min="11" max="11" width="13.42578125" style="62" customWidth="1"/>
    <col min="12" max="12" width="13.28515625" style="62" customWidth="1"/>
    <col min="13" max="13" width="13.42578125" style="62" customWidth="1"/>
    <col min="14" max="14" width="13.140625" style="62" customWidth="1"/>
    <col min="15" max="15" width="13" style="62" customWidth="1"/>
    <col min="16" max="16" width="13.85546875" style="62" customWidth="1"/>
    <col min="17" max="17" width="13.140625" style="62" bestFit="1" customWidth="1"/>
    <col min="18" max="18" width="15.28515625" style="86" customWidth="1"/>
    <col min="19" max="19" width="13.42578125" style="62" customWidth="1"/>
    <col min="20" max="16384" width="11.42578125" style="62"/>
  </cols>
  <sheetData>
    <row r="2" spans="1:19">
      <c r="A2" s="190" t="s">
        <v>945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</row>
    <row r="3" spans="1:19">
      <c r="A3" s="190" t="s">
        <v>946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</row>
    <row r="4" spans="1:19">
      <c r="A4" s="190">
        <v>2019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</row>
    <row r="5" spans="1:19">
      <c r="A5" s="63"/>
      <c r="B5" s="64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</row>
    <row r="7" spans="1:19">
      <c r="A7" s="191" t="s">
        <v>947</v>
      </c>
      <c r="B7" s="192" t="s">
        <v>51</v>
      </c>
      <c r="C7" s="191" t="s">
        <v>948</v>
      </c>
      <c r="D7" s="65"/>
      <c r="E7" s="65"/>
      <c r="F7" s="194" t="s">
        <v>949</v>
      </c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6"/>
      <c r="R7" s="197" t="s">
        <v>950</v>
      </c>
    </row>
    <row r="8" spans="1:19" ht="30.75" customHeight="1">
      <c r="A8" s="191"/>
      <c r="B8" s="193"/>
      <c r="C8" s="191"/>
      <c r="D8" s="66" t="s">
        <v>951</v>
      </c>
      <c r="E8" s="66" t="s">
        <v>952</v>
      </c>
      <c r="F8" s="67" t="s">
        <v>953</v>
      </c>
      <c r="G8" s="67" t="s">
        <v>954</v>
      </c>
      <c r="H8" s="67" t="s">
        <v>955</v>
      </c>
      <c r="I8" s="67" t="s">
        <v>956</v>
      </c>
      <c r="J8" s="67" t="s">
        <v>957</v>
      </c>
      <c r="K8" s="67" t="s">
        <v>958</v>
      </c>
      <c r="L8" s="67" t="s">
        <v>959</v>
      </c>
      <c r="M8" s="67" t="s">
        <v>960</v>
      </c>
      <c r="N8" s="67" t="s">
        <v>961</v>
      </c>
      <c r="O8" s="67" t="s">
        <v>962</v>
      </c>
      <c r="P8" s="67" t="s">
        <v>963</v>
      </c>
      <c r="Q8" s="67" t="s">
        <v>964</v>
      </c>
      <c r="R8" s="198"/>
    </row>
    <row r="9" spans="1:19" s="68" customFormat="1">
      <c r="A9" s="74"/>
      <c r="B9" s="69" t="s">
        <v>966</v>
      </c>
      <c r="C9" s="69" t="s">
        <v>967</v>
      </c>
      <c r="D9" s="69" t="s">
        <v>965</v>
      </c>
      <c r="E9" s="70" t="s">
        <v>965</v>
      </c>
      <c r="F9" s="71">
        <v>0</v>
      </c>
      <c r="G9" s="71">
        <v>6000</v>
      </c>
      <c r="H9" s="71">
        <v>6000</v>
      </c>
      <c r="I9" s="71">
        <v>6000</v>
      </c>
      <c r="J9" s="71">
        <v>6000</v>
      </c>
      <c r="K9" s="71">
        <v>0</v>
      </c>
      <c r="L9" s="71">
        <v>0</v>
      </c>
      <c r="M9" s="71">
        <v>0</v>
      </c>
      <c r="N9" s="71">
        <v>0</v>
      </c>
      <c r="O9" s="71">
        <v>0</v>
      </c>
      <c r="P9" s="71">
        <v>0</v>
      </c>
      <c r="Q9" s="71">
        <v>0</v>
      </c>
      <c r="R9" s="72">
        <f t="shared" ref="R9:R18" si="0">+SUM(F9:Q9)</f>
        <v>24000</v>
      </c>
      <c r="S9" s="73"/>
    </row>
    <row r="10" spans="1:19" s="68" customFormat="1">
      <c r="A10" s="74"/>
      <c r="B10" s="69" t="s">
        <v>966</v>
      </c>
      <c r="C10" s="69" t="s">
        <v>968</v>
      </c>
      <c r="D10" s="69" t="s">
        <v>965</v>
      </c>
      <c r="E10" s="70" t="s">
        <v>965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5900</v>
      </c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  <c r="R10" s="72">
        <f t="shared" si="0"/>
        <v>5900</v>
      </c>
      <c r="S10" s="73"/>
    </row>
    <row r="11" spans="1:19" s="68" customFormat="1">
      <c r="A11" s="74"/>
      <c r="B11" s="69" t="s">
        <v>966</v>
      </c>
      <c r="C11" s="69" t="s">
        <v>969</v>
      </c>
      <c r="D11" s="69" t="s">
        <v>965</v>
      </c>
      <c r="E11" s="70" t="s">
        <v>965</v>
      </c>
      <c r="F11" s="71">
        <v>24000</v>
      </c>
      <c r="G11" s="71">
        <v>36000</v>
      </c>
      <c r="H11" s="71">
        <v>48000</v>
      </c>
      <c r="I11" s="71">
        <v>33600</v>
      </c>
      <c r="J11" s="71">
        <v>24000</v>
      </c>
      <c r="K11" s="71">
        <v>14400</v>
      </c>
      <c r="L11" s="71"/>
      <c r="M11" s="71"/>
      <c r="N11" s="71">
        <v>0</v>
      </c>
      <c r="O11" s="71">
        <v>0</v>
      </c>
      <c r="P11" s="71">
        <v>0</v>
      </c>
      <c r="Q11" s="71">
        <v>12000</v>
      </c>
      <c r="R11" s="72">
        <f t="shared" si="0"/>
        <v>192000</v>
      </c>
      <c r="S11" s="73"/>
    </row>
    <row r="12" spans="1:19" s="68" customFormat="1">
      <c r="A12" s="74"/>
      <c r="B12" s="69" t="s">
        <v>966</v>
      </c>
      <c r="C12" s="69" t="s">
        <v>970</v>
      </c>
      <c r="D12" s="69" t="s">
        <v>965</v>
      </c>
      <c r="E12" s="70" t="s">
        <v>965</v>
      </c>
      <c r="F12" s="71">
        <v>0</v>
      </c>
      <c r="G12" s="71">
        <v>0</v>
      </c>
      <c r="H12" s="71">
        <v>25000</v>
      </c>
      <c r="I12" s="71">
        <v>12500</v>
      </c>
      <c r="J12" s="71">
        <v>12500</v>
      </c>
      <c r="K12" s="71">
        <v>3125</v>
      </c>
      <c r="L12" s="71">
        <v>3125</v>
      </c>
      <c r="M12" s="71">
        <v>0</v>
      </c>
      <c r="N12" s="71">
        <v>0</v>
      </c>
      <c r="O12" s="71">
        <v>0</v>
      </c>
      <c r="P12" s="71">
        <v>0</v>
      </c>
      <c r="Q12" s="71">
        <v>6250</v>
      </c>
      <c r="R12" s="72">
        <f t="shared" si="0"/>
        <v>62500</v>
      </c>
      <c r="S12" s="73"/>
    </row>
    <row r="13" spans="1:19" s="68" customFormat="1">
      <c r="A13" s="74"/>
      <c r="B13" s="69" t="s">
        <v>966</v>
      </c>
      <c r="C13" s="69" t="s">
        <v>971</v>
      </c>
      <c r="D13" s="69" t="s">
        <v>965</v>
      </c>
      <c r="E13" s="70" t="s">
        <v>965</v>
      </c>
      <c r="F13" s="71">
        <v>0</v>
      </c>
      <c r="G13" s="71">
        <v>0</v>
      </c>
      <c r="H13" s="71">
        <v>2800</v>
      </c>
      <c r="I13" s="71">
        <v>700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  <c r="R13" s="72">
        <f t="shared" si="0"/>
        <v>3500</v>
      </c>
      <c r="S13" s="73"/>
    </row>
    <row r="14" spans="1:19" s="68" customFormat="1">
      <c r="A14" s="74"/>
      <c r="B14" s="69" t="s">
        <v>966</v>
      </c>
      <c r="C14" s="69" t="s">
        <v>972</v>
      </c>
      <c r="D14" s="69" t="s">
        <v>965</v>
      </c>
      <c r="E14" s="70" t="s">
        <v>965</v>
      </c>
      <c r="F14" s="71">
        <v>675</v>
      </c>
      <c r="G14" s="71">
        <v>675</v>
      </c>
      <c r="H14" s="71">
        <v>675</v>
      </c>
      <c r="I14" s="71">
        <v>675</v>
      </c>
      <c r="J14" s="71">
        <v>675</v>
      </c>
      <c r="K14" s="71">
        <v>675</v>
      </c>
      <c r="L14" s="71">
        <v>675</v>
      </c>
      <c r="M14" s="71">
        <v>600</v>
      </c>
      <c r="N14" s="71">
        <v>600</v>
      </c>
      <c r="O14" s="71">
        <v>600</v>
      </c>
      <c r="P14" s="71">
        <v>600</v>
      </c>
      <c r="Q14" s="71">
        <v>600</v>
      </c>
      <c r="R14" s="72">
        <f t="shared" si="0"/>
        <v>7725</v>
      </c>
      <c r="S14" s="73"/>
    </row>
    <row r="15" spans="1:19" s="68" customFormat="1">
      <c r="A15" s="74"/>
      <c r="B15" s="69" t="s">
        <v>966</v>
      </c>
      <c r="C15" s="69" t="s">
        <v>973</v>
      </c>
      <c r="D15" s="69" t="s">
        <v>965</v>
      </c>
      <c r="E15" s="70" t="s">
        <v>965</v>
      </c>
      <c r="F15" s="71">
        <v>7200</v>
      </c>
      <c r="G15" s="71">
        <v>9000</v>
      </c>
      <c r="H15" s="71">
        <v>10800</v>
      </c>
      <c r="I15" s="71">
        <v>10800</v>
      </c>
      <c r="J15" s="71">
        <v>10800</v>
      </c>
      <c r="K15" s="71">
        <v>9000</v>
      </c>
      <c r="L15" s="71">
        <v>9000</v>
      </c>
      <c r="M15" s="71">
        <v>9000</v>
      </c>
      <c r="N15" s="71">
        <v>9000</v>
      </c>
      <c r="O15" s="71">
        <v>9000</v>
      </c>
      <c r="P15" s="71">
        <v>9000</v>
      </c>
      <c r="Q15" s="71">
        <v>9000</v>
      </c>
      <c r="R15" s="72">
        <f t="shared" si="0"/>
        <v>111600</v>
      </c>
      <c r="S15" s="73"/>
    </row>
    <row r="16" spans="1:19" s="68" customFormat="1">
      <c r="A16" s="74"/>
      <c r="B16" s="69" t="s">
        <v>966</v>
      </c>
      <c r="C16" s="69" t="s">
        <v>974</v>
      </c>
      <c r="D16" s="69" t="s">
        <v>965</v>
      </c>
      <c r="E16" s="70" t="s">
        <v>965</v>
      </c>
      <c r="F16" s="71">
        <v>10</v>
      </c>
      <c r="G16" s="71">
        <v>10</v>
      </c>
      <c r="H16" s="71">
        <v>10</v>
      </c>
      <c r="I16" s="71">
        <v>10</v>
      </c>
      <c r="J16" s="71">
        <v>10</v>
      </c>
      <c r="K16" s="71">
        <v>10</v>
      </c>
      <c r="L16" s="71">
        <v>10</v>
      </c>
      <c r="M16" s="71">
        <v>10</v>
      </c>
      <c r="N16" s="71">
        <v>10</v>
      </c>
      <c r="O16" s="71">
        <v>10</v>
      </c>
      <c r="P16" s="71">
        <v>10</v>
      </c>
      <c r="Q16" s="71">
        <v>10</v>
      </c>
      <c r="R16" s="72">
        <f t="shared" si="0"/>
        <v>120</v>
      </c>
      <c r="S16" s="73"/>
    </row>
    <row r="17" spans="1:19" s="68" customFormat="1">
      <c r="A17" s="74"/>
      <c r="B17" s="69" t="s">
        <v>966</v>
      </c>
      <c r="C17" s="69" t="s">
        <v>975</v>
      </c>
      <c r="D17" s="69" t="s">
        <v>965</v>
      </c>
      <c r="E17" s="70" t="s">
        <v>965</v>
      </c>
      <c r="F17" s="71">
        <v>30</v>
      </c>
      <c r="G17" s="71">
        <v>30</v>
      </c>
      <c r="H17" s="71">
        <v>30</v>
      </c>
      <c r="I17" s="71">
        <v>30</v>
      </c>
      <c r="J17" s="71">
        <v>30</v>
      </c>
      <c r="K17" s="71">
        <v>30</v>
      </c>
      <c r="L17" s="71">
        <v>30</v>
      </c>
      <c r="M17" s="71">
        <v>30</v>
      </c>
      <c r="N17" s="71">
        <v>30</v>
      </c>
      <c r="O17" s="71">
        <v>30</v>
      </c>
      <c r="P17" s="71">
        <v>30</v>
      </c>
      <c r="Q17" s="71">
        <v>30</v>
      </c>
      <c r="R17" s="72">
        <f t="shared" si="0"/>
        <v>360</v>
      </c>
      <c r="S17" s="73"/>
    </row>
    <row r="18" spans="1:19" s="68" customFormat="1">
      <c r="A18" s="74"/>
      <c r="B18" s="69" t="s">
        <v>966</v>
      </c>
      <c r="C18" s="69" t="s">
        <v>907</v>
      </c>
      <c r="D18" s="69" t="s">
        <v>965</v>
      </c>
      <c r="E18" s="70" t="s">
        <v>965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50</v>
      </c>
      <c r="N18" s="71">
        <v>0</v>
      </c>
      <c r="O18" s="71">
        <v>50</v>
      </c>
      <c r="P18" s="71">
        <v>0</v>
      </c>
      <c r="Q18" s="71">
        <v>0</v>
      </c>
      <c r="R18" s="72">
        <f t="shared" si="0"/>
        <v>100</v>
      </c>
      <c r="S18" s="73"/>
    </row>
    <row r="19" spans="1:19" s="68" customFormat="1">
      <c r="B19" s="75"/>
      <c r="C19" s="76" t="s">
        <v>976</v>
      </c>
      <c r="D19" s="77"/>
      <c r="E19" s="70"/>
      <c r="F19" s="78">
        <f t="shared" ref="F19:R19" si="1">SUM(F9:F18)</f>
        <v>31915</v>
      </c>
      <c r="G19" s="78">
        <f t="shared" si="1"/>
        <v>51715</v>
      </c>
      <c r="H19" s="78">
        <f t="shared" si="1"/>
        <v>93315</v>
      </c>
      <c r="I19" s="78">
        <f t="shared" si="1"/>
        <v>64315</v>
      </c>
      <c r="J19" s="78">
        <f t="shared" si="1"/>
        <v>54015</v>
      </c>
      <c r="K19" s="78">
        <f t="shared" si="1"/>
        <v>33140</v>
      </c>
      <c r="L19" s="78">
        <f t="shared" si="1"/>
        <v>12840</v>
      </c>
      <c r="M19" s="78">
        <f t="shared" si="1"/>
        <v>9690</v>
      </c>
      <c r="N19" s="78">
        <f t="shared" si="1"/>
        <v>9640</v>
      </c>
      <c r="O19" s="78">
        <f t="shared" si="1"/>
        <v>9690</v>
      </c>
      <c r="P19" s="78">
        <f t="shared" si="1"/>
        <v>9640</v>
      </c>
      <c r="Q19" s="78">
        <f t="shared" si="1"/>
        <v>27890</v>
      </c>
      <c r="R19" s="78">
        <f t="shared" si="1"/>
        <v>407805</v>
      </c>
      <c r="S19" s="79"/>
    </row>
    <row r="20" spans="1:19" s="68" customFormat="1">
      <c r="B20" s="75"/>
      <c r="F20" s="80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</row>
    <row r="21" spans="1:19" s="82" customFormat="1">
      <c r="B21" s="83"/>
      <c r="F21" s="84">
        <f t="shared" ref="F21:R21" si="2">SUBTOTAL(9,F9:F20)</f>
        <v>63830</v>
      </c>
      <c r="G21" s="84">
        <f t="shared" si="2"/>
        <v>103430</v>
      </c>
      <c r="H21" s="84">
        <f t="shared" si="2"/>
        <v>186630</v>
      </c>
      <c r="I21" s="84">
        <f t="shared" si="2"/>
        <v>128630</v>
      </c>
      <c r="J21" s="84">
        <f t="shared" si="2"/>
        <v>108030</v>
      </c>
      <c r="K21" s="84">
        <f t="shared" si="2"/>
        <v>66280</v>
      </c>
      <c r="L21" s="84">
        <f t="shared" si="2"/>
        <v>25680</v>
      </c>
      <c r="M21" s="84">
        <f t="shared" si="2"/>
        <v>19380</v>
      </c>
      <c r="N21" s="84">
        <f t="shared" si="2"/>
        <v>19280</v>
      </c>
      <c r="O21" s="84">
        <f t="shared" si="2"/>
        <v>19380</v>
      </c>
      <c r="P21" s="84">
        <f t="shared" si="2"/>
        <v>19280</v>
      </c>
      <c r="Q21" s="84">
        <f t="shared" si="2"/>
        <v>55780</v>
      </c>
      <c r="R21" s="84">
        <f t="shared" si="2"/>
        <v>815610</v>
      </c>
      <c r="S21" s="85"/>
    </row>
    <row r="22" spans="1:19" s="68" customFormat="1">
      <c r="B22" s="75"/>
      <c r="S22" s="79"/>
    </row>
    <row r="23" spans="1:19" s="68" customFormat="1">
      <c r="B23" s="75"/>
      <c r="S23" s="79"/>
    </row>
    <row r="24" spans="1:19" s="68" customFormat="1">
      <c r="B24" s="75"/>
      <c r="S24" s="79"/>
    </row>
    <row r="25" spans="1:19" s="68" customFormat="1">
      <c r="B25" s="75"/>
      <c r="S25" s="79"/>
    </row>
    <row r="26" spans="1:19" s="68" customFormat="1">
      <c r="B26" s="75"/>
      <c r="S26" s="79"/>
    </row>
    <row r="27" spans="1:19">
      <c r="R27" s="62"/>
      <c r="S27" s="86"/>
    </row>
    <row r="28" spans="1:19">
      <c r="R28" s="62"/>
      <c r="S28" s="86"/>
    </row>
  </sheetData>
  <autoFilter ref="A8:R19"/>
  <mergeCells count="8">
    <mergeCell ref="A2:R2"/>
    <mergeCell ref="A3:R3"/>
    <mergeCell ref="A4:R4"/>
    <mergeCell ref="A7:A8"/>
    <mergeCell ref="B7:B8"/>
    <mergeCell ref="C7:C8"/>
    <mergeCell ref="F7:Q7"/>
    <mergeCell ref="R7:R8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14"/>
  <sheetViews>
    <sheetView topLeftCell="A1294" workbookViewId="0">
      <selection activeCell="B2" sqref="B2:B1314"/>
    </sheetView>
  </sheetViews>
  <sheetFormatPr baseColWidth="10" defaultColWidth="8" defaultRowHeight="12.75"/>
  <cols>
    <col min="1" max="2" width="8" style="25"/>
    <col min="3" max="3" width="3.28515625" style="25" customWidth="1"/>
    <col min="4" max="4" width="3.42578125" style="25" customWidth="1"/>
    <col min="5" max="6" width="3.28515625" style="25" customWidth="1"/>
    <col min="7" max="7" width="87.42578125" style="25" customWidth="1"/>
    <col min="8" max="13" width="8" style="25"/>
    <col min="14" max="14" width="27.28515625" style="25" customWidth="1"/>
    <col min="15" max="15" width="9.7109375" style="25" customWidth="1"/>
    <col min="16" max="16384" width="8" style="25"/>
  </cols>
  <sheetData>
    <row r="1" spans="2:14" ht="60">
      <c r="B1" s="21" t="s">
        <v>63</v>
      </c>
      <c r="C1" s="21" t="s">
        <v>63</v>
      </c>
      <c r="D1" s="22"/>
      <c r="E1" s="22"/>
      <c r="F1" s="23"/>
      <c r="G1" s="24" t="s">
        <v>64</v>
      </c>
    </row>
    <row r="2" spans="2:14" ht="15">
      <c r="B2" s="25">
        <v>5</v>
      </c>
      <c r="C2" s="37">
        <v>5</v>
      </c>
      <c r="D2" s="38"/>
      <c r="E2" s="38"/>
      <c r="F2" s="39"/>
      <c r="G2" s="40" t="s">
        <v>65</v>
      </c>
      <c r="N2" s="59" t="s">
        <v>861</v>
      </c>
    </row>
    <row r="3" spans="2:14" ht="15">
      <c r="B3" s="25">
        <v>51</v>
      </c>
      <c r="C3" s="29">
        <v>5</v>
      </c>
      <c r="D3" s="30">
        <v>1</v>
      </c>
      <c r="E3" s="31"/>
      <c r="F3" s="32"/>
      <c r="G3" s="41" t="s">
        <v>66</v>
      </c>
      <c r="N3" s="60" t="s">
        <v>57</v>
      </c>
    </row>
    <row r="4" spans="2:14" ht="15">
      <c r="B4" s="52">
        <v>511</v>
      </c>
      <c r="C4" s="33">
        <v>5</v>
      </c>
      <c r="D4" s="33">
        <v>1</v>
      </c>
      <c r="E4" s="34">
        <v>1</v>
      </c>
      <c r="F4" s="35"/>
      <c r="G4" s="36" t="s">
        <v>67</v>
      </c>
      <c r="N4" s="60" t="s">
        <v>58</v>
      </c>
    </row>
    <row r="5" spans="2:14" ht="15">
      <c r="B5" s="52">
        <v>510101</v>
      </c>
      <c r="C5" s="26">
        <v>5</v>
      </c>
      <c r="D5" s="26">
        <v>1</v>
      </c>
      <c r="E5" s="42" t="s">
        <v>68</v>
      </c>
      <c r="F5" s="42" t="s">
        <v>68</v>
      </c>
      <c r="G5" s="27" t="s">
        <v>69</v>
      </c>
      <c r="N5" s="60" t="s">
        <v>59</v>
      </c>
    </row>
    <row r="6" spans="2:14" ht="15">
      <c r="B6" s="52">
        <v>510102</v>
      </c>
      <c r="C6" s="26">
        <v>5</v>
      </c>
      <c r="D6" s="26">
        <v>1</v>
      </c>
      <c r="E6" s="42" t="s">
        <v>68</v>
      </c>
      <c r="F6" s="42" t="s">
        <v>70</v>
      </c>
      <c r="G6" s="27" t="s">
        <v>71</v>
      </c>
      <c r="N6" s="60" t="s">
        <v>60</v>
      </c>
    </row>
    <row r="7" spans="2:14" ht="15">
      <c r="B7" s="52">
        <v>510103</v>
      </c>
      <c r="C7" s="26">
        <v>5</v>
      </c>
      <c r="D7" s="26">
        <v>1</v>
      </c>
      <c r="E7" s="42" t="s">
        <v>68</v>
      </c>
      <c r="F7" s="42" t="s">
        <v>72</v>
      </c>
      <c r="G7" s="27" t="s">
        <v>73</v>
      </c>
      <c r="N7" s="60" t="s">
        <v>61</v>
      </c>
    </row>
    <row r="8" spans="2:14" ht="15">
      <c r="B8" s="52">
        <v>510105</v>
      </c>
      <c r="C8" s="26">
        <v>5</v>
      </c>
      <c r="D8" s="26">
        <v>1</v>
      </c>
      <c r="E8" s="42" t="s">
        <v>68</v>
      </c>
      <c r="F8" s="42" t="s">
        <v>74</v>
      </c>
      <c r="G8" s="27" t="s">
        <v>75</v>
      </c>
      <c r="N8" s="60" t="s">
        <v>62</v>
      </c>
    </row>
    <row r="9" spans="2:14" ht="15">
      <c r="B9" s="52">
        <v>510106</v>
      </c>
      <c r="C9" s="26">
        <v>5</v>
      </c>
      <c r="D9" s="26">
        <v>1</v>
      </c>
      <c r="E9" s="42" t="s">
        <v>68</v>
      </c>
      <c r="F9" s="42" t="s">
        <v>76</v>
      </c>
      <c r="G9" s="27" t="s">
        <v>77</v>
      </c>
      <c r="N9" s="60" t="s">
        <v>859</v>
      </c>
    </row>
    <row r="10" spans="2:14" ht="15">
      <c r="B10" s="52">
        <v>510107</v>
      </c>
      <c r="C10" s="26">
        <v>5</v>
      </c>
      <c r="D10" s="26">
        <v>1</v>
      </c>
      <c r="E10" s="42" t="s">
        <v>68</v>
      </c>
      <c r="F10" s="42" t="s">
        <v>78</v>
      </c>
      <c r="G10" s="27" t="s">
        <v>79</v>
      </c>
      <c r="N10" s="61" t="s">
        <v>860</v>
      </c>
    </row>
    <row r="11" spans="2:14" ht="24">
      <c r="B11" s="52">
        <v>510108</v>
      </c>
      <c r="C11" s="26">
        <v>5</v>
      </c>
      <c r="D11" s="26">
        <v>1</v>
      </c>
      <c r="E11" s="42" t="s">
        <v>68</v>
      </c>
      <c r="F11" s="42" t="s">
        <v>80</v>
      </c>
      <c r="G11" s="27" t="s">
        <v>81</v>
      </c>
      <c r="N11" s="58"/>
    </row>
    <row r="12" spans="2:14">
      <c r="B12" s="52">
        <v>510109</v>
      </c>
      <c r="C12" s="26">
        <v>5</v>
      </c>
      <c r="D12" s="26">
        <v>1</v>
      </c>
      <c r="E12" s="42" t="s">
        <v>68</v>
      </c>
      <c r="F12" s="42" t="s">
        <v>82</v>
      </c>
      <c r="G12" s="27" t="s">
        <v>83</v>
      </c>
    </row>
    <row r="13" spans="2:14">
      <c r="B13" s="52">
        <v>510110</v>
      </c>
      <c r="C13" s="26">
        <v>5</v>
      </c>
      <c r="D13" s="26">
        <v>1</v>
      </c>
      <c r="E13" s="42" t="s">
        <v>68</v>
      </c>
      <c r="F13" s="42" t="s">
        <v>84</v>
      </c>
      <c r="G13" s="27" t="s">
        <v>85</v>
      </c>
    </row>
    <row r="14" spans="2:14">
      <c r="B14" s="52">
        <v>5102</v>
      </c>
      <c r="C14" s="33">
        <v>5</v>
      </c>
      <c r="D14" s="33">
        <v>1</v>
      </c>
      <c r="E14" s="43" t="s">
        <v>70</v>
      </c>
      <c r="F14" s="35"/>
      <c r="G14" s="36" t="s">
        <v>86</v>
      </c>
    </row>
    <row r="15" spans="2:14">
      <c r="B15" s="52">
        <v>510201</v>
      </c>
      <c r="C15" s="26">
        <v>5</v>
      </c>
      <c r="D15" s="26">
        <v>1</v>
      </c>
      <c r="E15" s="42" t="s">
        <v>70</v>
      </c>
      <c r="F15" s="42" t="s">
        <v>68</v>
      </c>
      <c r="G15" s="27" t="s">
        <v>87</v>
      </c>
    </row>
    <row r="16" spans="2:14">
      <c r="B16" s="52">
        <v>510202</v>
      </c>
      <c r="C16" s="26">
        <v>5</v>
      </c>
      <c r="D16" s="26">
        <v>1</v>
      </c>
      <c r="E16" s="42" t="s">
        <v>70</v>
      </c>
      <c r="F16" s="42" t="s">
        <v>70</v>
      </c>
      <c r="G16" s="27" t="s">
        <v>88</v>
      </c>
    </row>
    <row r="17" spans="2:7">
      <c r="B17" s="52">
        <v>510203</v>
      </c>
      <c r="C17" s="26">
        <v>5</v>
      </c>
      <c r="D17" s="26">
        <v>1</v>
      </c>
      <c r="E17" s="42" t="s">
        <v>70</v>
      </c>
      <c r="F17" s="42" t="s">
        <v>72</v>
      </c>
      <c r="G17" s="27" t="s">
        <v>89</v>
      </c>
    </row>
    <row r="18" spans="2:7">
      <c r="B18" s="52">
        <v>510204</v>
      </c>
      <c r="C18" s="26">
        <v>5</v>
      </c>
      <c r="D18" s="26">
        <v>1</v>
      </c>
      <c r="E18" s="42" t="s">
        <v>70</v>
      </c>
      <c r="F18" s="42" t="s">
        <v>90</v>
      </c>
      <c r="G18" s="27" t="s">
        <v>91</v>
      </c>
    </row>
    <row r="19" spans="2:7">
      <c r="B19" s="52">
        <v>510205</v>
      </c>
      <c r="C19" s="26">
        <v>5</v>
      </c>
      <c r="D19" s="26">
        <v>1</v>
      </c>
      <c r="E19" s="42" t="s">
        <v>70</v>
      </c>
      <c r="F19" s="42" t="s">
        <v>74</v>
      </c>
      <c r="G19" s="27" t="s">
        <v>92</v>
      </c>
    </row>
    <row r="20" spans="2:7">
      <c r="B20" s="52">
        <v>510206</v>
      </c>
      <c r="C20" s="26">
        <v>5</v>
      </c>
      <c r="D20" s="26">
        <v>1</v>
      </c>
      <c r="E20" s="42" t="s">
        <v>70</v>
      </c>
      <c r="F20" s="42" t="s">
        <v>76</v>
      </c>
      <c r="G20" s="27" t="s">
        <v>93</v>
      </c>
    </row>
    <row r="21" spans="2:7">
      <c r="B21" s="52">
        <v>510207</v>
      </c>
      <c r="C21" s="26">
        <v>5</v>
      </c>
      <c r="D21" s="26">
        <v>1</v>
      </c>
      <c r="E21" s="42" t="s">
        <v>70</v>
      </c>
      <c r="F21" s="42" t="s">
        <v>78</v>
      </c>
      <c r="G21" s="27" t="s">
        <v>94</v>
      </c>
    </row>
    <row r="22" spans="2:7">
      <c r="B22" s="52">
        <v>510208</v>
      </c>
      <c r="C22" s="26">
        <v>5</v>
      </c>
      <c r="D22" s="26">
        <v>1</v>
      </c>
      <c r="E22" s="42" t="s">
        <v>70</v>
      </c>
      <c r="F22" s="42" t="s">
        <v>80</v>
      </c>
      <c r="G22" s="27" t="s">
        <v>95</v>
      </c>
    </row>
    <row r="23" spans="2:7">
      <c r="B23" s="52">
        <v>510209</v>
      </c>
      <c r="C23" s="26">
        <v>5</v>
      </c>
      <c r="D23" s="26">
        <v>1</v>
      </c>
      <c r="E23" s="42" t="s">
        <v>70</v>
      </c>
      <c r="F23" s="42" t="s">
        <v>82</v>
      </c>
      <c r="G23" s="27" t="s">
        <v>96</v>
      </c>
    </row>
    <row r="24" spans="2:7">
      <c r="B24" s="52">
        <v>510210</v>
      </c>
      <c r="C24" s="26">
        <v>5</v>
      </c>
      <c r="D24" s="26">
        <v>1</v>
      </c>
      <c r="E24" s="42" t="s">
        <v>70</v>
      </c>
      <c r="F24" s="42" t="s">
        <v>84</v>
      </c>
      <c r="G24" s="27" t="s">
        <v>97</v>
      </c>
    </row>
    <row r="25" spans="2:7">
      <c r="B25" s="52">
        <v>510211</v>
      </c>
      <c r="C25" s="26">
        <v>5</v>
      </c>
      <c r="D25" s="26">
        <v>1</v>
      </c>
      <c r="E25" s="42" t="s">
        <v>70</v>
      </c>
      <c r="F25" s="42" t="s">
        <v>98</v>
      </c>
      <c r="G25" s="27" t="s">
        <v>99</v>
      </c>
    </row>
    <row r="26" spans="2:7">
      <c r="B26" s="52">
        <v>510212</v>
      </c>
      <c r="C26" s="26">
        <v>5</v>
      </c>
      <c r="D26" s="26">
        <v>1</v>
      </c>
      <c r="E26" s="42" t="s">
        <v>70</v>
      </c>
      <c r="F26" s="42" t="s">
        <v>100</v>
      </c>
      <c r="G26" s="27" t="s">
        <v>101</v>
      </c>
    </row>
    <row r="27" spans="2:7">
      <c r="B27" s="52">
        <v>510213</v>
      </c>
      <c r="C27" s="26">
        <v>5</v>
      </c>
      <c r="D27" s="26">
        <v>1</v>
      </c>
      <c r="E27" s="42" t="s">
        <v>70</v>
      </c>
      <c r="F27" s="42" t="s">
        <v>102</v>
      </c>
      <c r="G27" s="27" t="s">
        <v>103</v>
      </c>
    </row>
    <row r="28" spans="2:7">
      <c r="B28" s="52">
        <v>510214</v>
      </c>
      <c r="C28" s="26">
        <v>5</v>
      </c>
      <c r="D28" s="26">
        <v>1</v>
      </c>
      <c r="E28" s="42" t="s">
        <v>70</v>
      </c>
      <c r="F28" s="42" t="s">
        <v>104</v>
      </c>
      <c r="G28" s="27" t="s">
        <v>105</v>
      </c>
    </row>
    <row r="29" spans="2:7">
      <c r="B29" s="52">
        <v>510215</v>
      </c>
      <c r="C29" s="26">
        <v>5</v>
      </c>
      <c r="D29" s="26">
        <v>1</v>
      </c>
      <c r="E29" s="42" t="s">
        <v>70</v>
      </c>
      <c r="F29" s="42" t="s">
        <v>106</v>
      </c>
      <c r="G29" s="27" t="s">
        <v>107</v>
      </c>
    </row>
    <row r="30" spans="2:7">
      <c r="B30" s="52">
        <v>510216</v>
      </c>
      <c r="C30" s="26">
        <v>5</v>
      </c>
      <c r="D30" s="26">
        <v>1</v>
      </c>
      <c r="E30" s="42" t="s">
        <v>70</v>
      </c>
      <c r="F30" s="42" t="s">
        <v>108</v>
      </c>
      <c r="G30" s="27" t="s">
        <v>109</v>
      </c>
    </row>
    <row r="31" spans="2:7">
      <c r="B31" s="52">
        <v>510218</v>
      </c>
      <c r="C31" s="26">
        <v>5</v>
      </c>
      <c r="D31" s="26">
        <v>1</v>
      </c>
      <c r="E31" s="42" t="s">
        <v>70</v>
      </c>
      <c r="F31" s="26">
        <v>18</v>
      </c>
      <c r="G31" s="27" t="s">
        <v>110</v>
      </c>
    </row>
    <row r="32" spans="2:7">
      <c r="B32" s="52">
        <v>510220</v>
      </c>
      <c r="C32" s="26">
        <v>5</v>
      </c>
      <c r="D32" s="26">
        <v>1</v>
      </c>
      <c r="E32" s="42" t="s">
        <v>70</v>
      </c>
      <c r="F32" s="26">
        <v>20</v>
      </c>
      <c r="G32" s="27" t="s">
        <v>111</v>
      </c>
    </row>
    <row r="33" spans="2:7">
      <c r="B33" s="52">
        <v>510223</v>
      </c>
      <c r="C33" s="26">
        <v>5</v>
      </c>
      <c r="D33" s="26">
        <v>1</v>
      </c>
      <c r="E33" s="42" t="s">
        <v>70</v>
      </c>
      <c r="F33" s="26">
        <v>23</v>
      </c>
      <c r="G33" s="27" t="s">
        <v>112</v>
      </c>
    </row>
    <row r="34" spans="2:7">
      <c r="B34" s="52">
        <v>510224</v>
      </c>
      <c r="C34" s="26">
        <v>5</v>
      </c>
      <c r="D34" s="26">
        <v>1</v>
      </c>
      <c r="E34" s="42" t="s">
        <v>70</v>
      </c>
      <c r="F34" s="26">
        <v>24</v>
      </c>
      <c r="G34" s="27" t="s">
        <v>113</v>
      </c>
    </row>
    <row r="35" spans="2:7">
      <c r="B35" s="52">
        <v>510225</v>
      </c>
      <c r="C35" s="26">
        <v>5</v>
      </c>
      <c r="D35" s="26">
        <v>1</v>
      </c>
      <c r="E35" s="42" t="s">
        <v>70</v>
      </c>
      <c r="F35" s="26">
        <v>25</v>
      </c>
      <c r="G35" s="27" t="s">
        <v>114</v>
      </c>
    </row>
    <row r="36" spans="2:7">
      <c r="B36" s="52">
        <v>510227</v>
      </c>
      <c r="C36" s="26">
        <v>5</v>
      </c>
      <c r="D36" s="26">
        <v>1</v>
      </c>
      <c r="E36" s="42" t="s">
        <v>70</v>
      </c>
      <c r="F36" s="26">
        <v>27</v>
      </c>
      <c r="G36" s="27" t="s">
        <v>115</v>
      </c>
    </row>
    <row r="37" spans="2:7">
      <c r="B37" s="52">
        <v>510228</v>
      </c>
      <c r="C37" s="26">
        <v>5</v>
      </c>
      <c r="D37" s="26">
        <v>1</v>
      </c>
      <c r="E37" s="42" t="s">
        <v>70</v>
      </c>
      <c r="F37" s="26">
        <v>28</v>
      </c>
      <c r="G37" s="27" t="s">
        <v>116</v>
      </c>
    </row>
    <row r="38" spans="2:7">
      <c r="B38" s="52">
        <v>510229</v>
      </c>
      <c r="C38" s="26">
        <v>5</v>
      </c>
      <c r="D38" s="26">
        <v>1</v>
      </c>
      <c r="E38" s="42" t="s">
        <v>70</v>
      </c>
      <c r="F38" s="26">
        <v>29</v>
      </c>
      <c r="G38" s="27" t="s">
        <v>117</v>
      </c>
    </row>
    <row r="39" spans="2:7">
      <c r="B39" s="52">
        <v>510230</v>
      </c>
      <c r="C39" s="26">
        <v>5</v>
      </c>
      <c r="D39" s="26">
        <v>1</v>
      </c>
      <c r="E39" s="42" t="s">
        <v>70</v>
      </c>
      <c r="F39" s="26">
        <v>30</v>
      </c>
      <c r="G39" s="27" t="s">
        <v>118</v>
      </c>
    </row>
    <row r="40" spans="2:7">
      <c r="B40" s="52">
        <v>510231</v>
      </c>
      <c r="C40" s="26">
        <v>5</v>
      </c>
      <c r="D40" s="26">
        <v>1</v>
      </c>
      <c r="E40" s="42" t="s">
        <v>70</v>
      </c>
      <c r="F40" s="26">
        <v>31</v>
      </c>
      <c r="G40" s="27" t="s">
        <v>119</v>
      </c>
    </row>
    <row r="41" spans="2:7">
      <c r="B41" s="52">
        <v>510232</v>
      </c>
      <c r="C41" s="26">
        <v>5</v>
      </c>
      <c r="D41" s="26">
        <v>1</v>
      </c>
      <c r="E41" s="42" t="s">
        <v>70</v>
      </c>
      <c r="F41" s="26">
        <v>32</v>
      </c>
      <c r="G41" s="27" t="s">
        <v>120</v>
      </c>
    </row>
    <row r="42" spans="2:7">
      <c r="B42" s="52">
        <v>510233</v>
      </c>
      <c r="C42" s="26">
        <v>5</v>
      </c>
      <c r="D42" s="26">
        <v>1</v>
      </c>
      <c r="E42" s="42" t="s">
        <v>70</v>
      </c>
      <c r="F42" s="26">
        <v>33</v>
      </c>
      <c r="G42" s="27" t="s">
        <v>121</v>
      </c>
    </row>
    <row r="43" spans="2:7">
      <c r="B43" s="52">
        <v>510234</v>
      </c>
      <c r="C43" s="26">
        <v>5</v>
      </c>
      <c r="D43" s="26">
        <v>1</v>
      </c>
      <c r="E43" s="42" t="s">
        <v>70</v>
      </c>
      <c r="F43" s="26">
        <v>34</v>
      </c>
      <c r="G43" s="27" t="s">
        <v>122</v>
      </c>
    </row>
    <row r="44" spans="2:7">
      <c r="B44" s="52">
        <v>510235</v>
      </c>
      <c r="C44" s="26">
        <v>5</v>
      </c>
      <c r="D44" s="26">
        <v>1</v>
      </c>
      <c r="E44" s="42" t="s">
        <v>70</v>
      </c>
      <c r="F44" s="26">
        <v>35</v>
      </c>
      <c r="G44" s="27" t="s">
        <v>123</v>
      </c>
    </row>
    <row r="45" spans="2:7">
      <c r="B45" s="52">
        <v>5103</v>
      </c>
      <c r="C45" s="33">
        <v>5</v>
      </c>
      <c r="D45" s="33">
        <v>1</v>
      </c>
      <c r="E45" s="43" t="s">
        <v>72</v>
      </c>
      <c r="F45" s="35"/>
      <c r="G45" s="36" t="s">
        <v>124</v>
      </c>
    </row>
    <row r="46" spans="2:7">
      <c r="B46" s="52">
        <v>510301</v>
      </c>
      <c r="C46" s="26">
        <v>5</v>
      </c>
      <c r="D46" s="26">
        <v>1</v>
      </c>
      <c r="E46" s="42" t="s">
        <v>72</v>
      </c>
      <c r="F46" s="42" t="s">
        <v>68</v>
      </c>
      <c r="G46" s="27" t="s">
        <v>125</v>
      </c>
    </row>
    <row r="47" spans="2:7">
      <c r="B47" s="52">
        <v>510302</v>
      </c>
      <c r="C47" s="26">
        <v>5</v>
      </c>
      <c r="D47" s="26">
        <v>1</v>
      </c>
      <c r="E47" s="42" t="s">
        <v>72</v>
      </c>
      <c r="F47" s="42" t="s">
        <v>70</v>
      </c>
      <c r="G47" s="27" t="s">
        <v>126</v>
      </c>
    </row>
    <row r="48" spans="2:7">
      <c r="B48" s="52">
        <v>510303</v>
      </c>
      <c r="C48" s="26">
        <v>5</v>
      </c>
      <c r="D48" s="26">
        <v>1</v>
      </c>
      <c r="E48" s="42" t="s">
        <v>72</v>
      </c>
      <c r="F48" s="42" t="s">
        <v>72</v>
      </c>
      <c r="G48" s="27" t="s">
        <v>127</v>
      </c>
    </row>
    <row r="49" spans="2:7">
      <c r="B49" s="52">
        <v>510304</v>
      </c>
      <c r="C49" s="26">
        <v>5</v>
      </c>
      <c r="D49" s="26">
        <v>1</v>
      </c>
      <c r="E49" s="42" t="s">
        <v>72</v>
      </c>
      <c r="F49" s="42" t="s">
        <v>90</v>
      </c>
      <c r="G49" s="27" t="s">
        <v>128</v>
      </c>
    </row>
    <row r="50" spans="2:7">
      <c r="B50" s="52">
        <v>510305</v>
      </c>
      <c r="C50" s="26">
        <v>5</v>
      </c>
      <c r="D50" s="26">
        <v>1</v>
      </c>
      <c r="E50" s="42" t="s">
        <v>72</v>
      </c>
      <c r="F50" s="42" t="s">
        <v>74</v>
      </c>
      <c r="G50" s="27" t="s">
        <v>129</v>
      </c>
    </row>
    <row r="51" spans="2:7">
      <c r="B51" s="52">
        <v>510306</v>
      </c>
      <c r="C51" s="26">
        <v>5</v>
      </c>
      <c r="D51" s="26">
        <v>1</v>
      </c>
      <c r="E51" s="42" t="s">
        <v>72</v>
      </c>
      <c r="F51" s="42" t="s">
        <v>76</v>
      </c>
      <c r="G51" s="27" t="s">
        <v>130</v>
      </c>
    </row>
    <row r="52" spans="2:7">
      <c r="B52" s="52">
        <v>510307</v>
      </c>
      <c r="C52" s="26">
        <v>5</v>
      </c>
      <c r="D52" s="26">
        <v>1</v>
      </c>
      <c r="E52" s="42" t="s">
        <v>72</v>
      </c>
      <c r="F52" s="42" t="s">
        <v>78</v>
      </c>
      <c r="G52" s="27" t="s">
        <v>131</v>
      </c>
    </row>
    <row r="53" spans="2:7">
      <c r="B53" s="52">
        <v>510308</v>
      </c>
      <c r="C53" s="26">
        <v>5</v>
      </c>
      <c r="D53" s="26">
        <v>1</v>
      </c>
      <c r="E53" s="42" t="s">
        <v>72</v>
      </c>
      <c r="F53" s="42" t="s">
        <v>80</v>
      </c>
      <c r="G53" s="27" t="s">
        <v>132</v>
      </c>
    </row>
    <row r="54" spans="2:7">
      <c r="B54" s="52">
        <v>510309</v>
      </c>
      <c r="C54" s="26">
        <v>5</v>
      </c>
      <c r="D54" s="26">
        <v>1</v>
      </c>
      <c r="E54" s="42" t="s">
        <v>72</v>
      </c>
      <c r="F54" s="42" t="s">
        <v>82</v>
      </c>
      <c r="G54" s="27" t="s">
        <v>133</v>
      </c>
    </row>
    <row r="55" spans="2:7" ht="24">
      <c r="B55" s="52">
        <v>510310</v>
      </c>
      <c r="C55" s="26">
        <v>5</v>
      </c>
      <c r="D55" s="26">
        <v>1</v>
      </c>
      <c r="E55" s="42" t="s">
        <v>72</v>
      </c>
      <c r="F55" s="26">
        <v>10</v>
      </c>
      <c r="G55" s="28" t="s">
        <v>134</v>
      </c>
    </row>
    <row r="56" spans="2:7">
      <c r="B56" s="52">
        <v>510311</v>
      </c>
      <c r="C56" s="26">
        <v>5</v>
      </c>
      <c r="D56" s="26">
        <v>1</v>
      </c>
      <c r="E56" s="42" t="s">
        <v>72</v>
      </c>
      <c r="F56" s="26">
        <v>11</v>
      </c>
      <c r="G56" s="27" t="s">
        <v>135</v>
      </c>
    </row>
    <row r="57" spans="2:7" ht="24">
      <c r="B57" s="52">
        <v>510312</v>
      </c>
      <c r="C57" s="26">
        <v>5</v>
      </c>
      <c r="D57" s="26">
        <v>1</v>
      </c>
      <c r="E57" s="42" t="s">
        <v>72</v>
      </c>
      <c r="F57" s="26">
        <v>12</v>
      </c>
      <c r="G57" s="28" t="s">
        <v>136</v>
      </c>
    </row>
    <row r="58" spans="2:7">
      <c r="B58" s="52">
        <v>510313</v>
      </c>
      <c r="C58" s="26">
        <v>5</v>
      </c>
      <c r="D58" s="26">
        <v>1</v>
      </c>
      <c r="E58" s="42" t="s">
        <v>72</v>
      </c>
      <c r="F58" s="26">
        <v>13</v>
      </c>
      <c r="G58" s="27" t="s">
        <v>137</v>
      </c>
    </row>
    <row r="59" spans="2:7">
      <c r="B59" s="52">
        <v>5104</v>
      </c>
      <c r="C59" s="33">
        <v>5</v>
      </c>
      <c r="D59" s="33">
        <v>1</v>
      </c>
      <c r="E59" s="43" t="s">
        <v>90</v>
      </c>
      <c r="F59" s="35"/>
      <c r="G59" s="36" t="s">
        <v>138</v>
      </c>
    </row>
    <row r="60" spans="2:7">
      <c r="B60" s="52">
        <v>510401</v>
      </c>
      <c r="C60" s="26">
        <v>5</v>
      </c>
      <c r="D60" s="26">
        <v>1</v>
      </c>
      <c r="E60" s="42" t="s">
        <v>90</v>
      </c>
      <c r="F60" s="42" t="s">
        <v>68</v>
      </c>
      <c r="G60" s="27" t="s">
        <v>139</v>
      </c>
    </row>
    <row r="61" spans="2:7">
      <c r="B61" s="52">
        <v>510402</v>
      </c>
      <c r="C61" s="26">
        <v>5</v>
      </c>
      <c r="D61" s="26">
        <v>1</v>
      </c>
      <c r="E61" s="42" t="s">
        <v>90</v>
      </c>
      <c r="F61" s="42" t="s">
        <v>70</v>
      </c>
      <c r="G61" s="27" t="s">
        <v>140</v>
      </c>
    </row>
    <row r="62" spans="2:7">
      <c r="B62" s="52">
        <v>510403</v>
      </c>
      <c r="C62" s="26">
        <v>5</v>
      </c>
      <c r="D62" s="26">
        <v>1</v>
      </c>
      <c r="E62" s="42" t="s">
        <v>90</v>
      </c>
      <c r="F62" s="42" t="s">
        <v>72</v>
      </c>
      <c r="G62" s="27" t="s">
        <v>141</v>
      </c>
    </row>
    <row r="63" spans="2:7">
      <c r="B63" s="52">
        <v>510404</v>
      </c>
      <c r="C63" s="26">
        <v>5</v>
      </c>
      <c r="D63" s="26">
        <v>1</v>
      </c>
      <c r="E63" s="42" t="s">
        <v>90</v>
      </c>
      <c r="F63" s="42" t="s">
        <v>90</v>
      </c>
      <c r="G63" s="27" t="s">
        <v>142</v>
      </c>
    </row>
    <row r="64" spans="2:7">
      <c r="B64" s="52">
        <v>510405</v>
      </c>
      <c r="C64" s="26">
        <v>5</v>
      </c>
      <c r="D64" s="26">
        <v>1</v>
      </c>
      <c r="E64" s="42" t="s">
        <v>90</v>
      </c>
      <c r="F64" s="42" t="s">
        <v>74</v>
      </c>
      <c r="G64" s="27" t="s">
        <v>143</v>
      </c>
    </row>
    <row r="65" spans="2:7">
      <c r="B65" s="52">
        <v>510406</v>
      </c>
      <c r="C65" s="26">
        <v>5</v>
      </c>
      <c r="D65" s="26">
        <v>1</v>
      </c>
      <c r="E65" s="42" t="s">
        <v>90</v>
      </c>
      <c r="F65" s="42" t="s">
        <v>76</v>
      </c>
      <c r="G65" s="27" t="s">
        <v>144</v>
      </c>
    </row>
    <row r="66" spans="2:7">
      <c r="B66" s="52">
        <v>510407</v>
      </c>
      <c r="C66" s="26">
        <v>5</v>
      </c>
      <c r="D66" s="26">
        <v>1</v>
      </c>
      <c r="E66" s="42" t="s">
        <v>90</v>
      </c>
      <c r="F66" s="42" t="s">
        <v>78</v>
      </c>
      <c r="G66" s="27" t="s">
        <v>145</v>
      </c>
    </row>
    <row r="67" spans="2:7">
      <c r="B67" s="52">
        <v>510408</v>
      </c>
      <c r="C67" s="26">
        <v>5</v>
      </c>
      <c r="D67" s="26">
        <v>1</v>
      </c>
      <c r="E67" s="42" t="s">
        <v>90</v>
      </c>
      <c r="F67" s="42" t="s">
        <v>80</v>
      </c>
      <c r="G67" s="27" t="s">
        <v>146</v>
      </c>
    </row>
    <row r="68" spans="2:7">
      <c r="B68" s="52">
        <v>510409</v>
      </c>
      <c r="C68" s="26">
        <v>5</v>
      </c>
      <c r="D68" s="26">
        <v>1</v>
      </c>
      <c r="E68" s="42" t="s">
        <v>90</v>
      </c>
      <c r="F68" s="42" t="s">
        <v>82</v>
      </c>
      <c r="G68" s="27" t="s">
        <v>147</v>
      </c>
    </row>
    <row r="69" spans="2:7">
      <c r="B69" s="52">
        <v>510499</v>
      </c>
      <c r="C69" s="26">
        <v>5</v>
      </c>
      <c r="D69" s="26">
        <v>1</v>
      </c>
      <c r="E69" s="42" t="s">
        <v>90</v>
      </c>
      <c r="F69" s="26">
        <v>99</v>
      </c>
      <c r="G69" s="27" t="s">
        <v>148</v>
      </c>
    </row>
    <row r="70" spans="2:7">
      <c r="B70" s="52">
        <v>5105</v>
      </c>
      <c r="C70" s="33">
        <v>5</v>
      </c>
      <c r="D70" s="33">
        <v>1</v>
      </c>
      <c r="E70" s="43" t="s">
        <v>74</v>
      </c>
      <c r="F70" s="35"/>
      <c r="G70" s="36" t="s">
        <v>149</v>
      </c>
    </row>
    <row r="71" spans="2:7">
      <c r="B71" s="52">
        <v>510501</v>
      </c>
      <c r="C71" s="26">
        <v>5</v>
      </c>
      <c r="D71" s="26">
        <v>1</v>
      </c>
      <c r="E71" s="42" t="s">
        <v>74</v>
      </c>
      <c r="F71" s="42" t="s">
        <v>68</v>
      </c>
      <c r="G71" s="27" t="s">
        <v>69</v>
      </c>
    </row>
    <row r="72" spans="2:7">
      <c r="B72" s="52">
        <v>510502</v>
      </c>
      <c r="C72" s="26">
        <v>5</v>
      </c>
      <c r="D72" s="26">
        <v>1</v>
      </c>
      <c r="E72" s="42" t="s">
        <v>74</v>
      </c>
      <c r="F72" s="42" t="s">
        <v>70</v>
      </c>
      <c r="G72" s="27" t="s">
        <v>150</v>
      </c>
    </row>
    <row r="73" spans="2:7">
      <c r="B73" s="52">
        <v>510503</v>
      </c>
      <c r="C73" s="26">
        <v>5</v>
      </c>
      <c r="D73" s="26">
        <v>1</v>
      </c>
      <c r="E73" s="42" t="s">
        <v>74</v>
      </c>
      <c r="F73" s="42" t="s">
        <v>72</v>
      </c>
      <c r="G73" s="27" t="s">
        <v>73</v>
      </c>
    </row>
    <row r="74" spans="2:7">
      <c r="B74" s="52">
        <v>510504</v>
      </c>
      <c r="C74" s="26">
        <v>5</v>
      </c>
      <c r="D74" s="26">
        <v>1</v>
      </c>
      <c r="E74" s="42" t="s">
        <v>74</v>
      </c>
      <c r="F74" s="42" t="s">
        <v>90</v>
      </c>
      <c r="G74" s="27" t="s">
        <v>151</v>
      </c>
    </row>
    <row r="75" spans="2:7">
      <c r="B75" s="52">
        <v>510505</v>
      </c>
      <c r="C75" s="26">
        <v>5</v>
      </c>
      <c r="D75" s="26">
        <v>1</v>
      </c>
      <c r="E75" s="42" t="s">
        <v>74</v>
      </c>
      <c r="F75" s="42" t="s">
        <v>74</v>
      </c>
      <c r="G75" s="27" t="s">
        <v>152</v>
      </c>
    </row>
    <row r="76" spans="2:7">
      <c r="B76" s="52">
        <v>510506</v>
      </c>
      <c r="C76" s="26">
        <v>5</v>
      </c>
      <c r="D76" s="26">
        <v>1</v>
      </c>
      <c r="E76" s="42" t="s">
        <v>74</v>
      </c>
      <c r="F76" s="42" t="s">
        <v>76</v>
      </c>
      <c r="G76" s="27" t="s">
        <v>153</v>
      </c>
    </row>
    <row r="77" spans="2:7">
      <c r="B77" s="52">
        <v>510507</v>
      </c>
      <c r="C77" s="26">
        <v>5</v>
      </c>
      <c r="D77" s="26">
        <v>1</v>
      </c>
      <c r="E77" s="42" t="s">
        <v>74</v>
      </c>
      <c r="F77" s="42" t="s">
        <v>78</v>
      </c>
      <c r="G77" s="27" t="s">
        <v>154</v>
      </c>
    </row>
    <row r="78" spans="2:7">
      <c r="B78" s="52">
        <v>510509</v>
      </c>
      <c r="C78" s="26">
        <v>5</v>
      </c>
      <c r="D78" s="26">
        <v>1</v>
      </c>
      <c r="E78" s="42" t="s">
        <v>74</v>
      </c>
      <c r="F78" s="42" t="s">
        <v>82</v>
      </c>
      <c r="G78" s="27" t="s">
        <v>155</v>
      </c>
    </row>
    <row r="79" spans="2:7">
      <c r="B79" s="52">
        <v>510510</v>
      </c>
      <c r="C79" s="26">
        <v>5</v>
      </c>
      <c r="D79" s="26">
        <v>1</v>
      </c>
      <c r="E79" s="42" t="s">
        <v>74</v>
      </c>
      <c r="F79" s="26">
        <v>10</v>
      </c>
      <c r="G79" s="27" t="s">
        <v>156</v>
      </c>
    </row>
    <row r="80" spans="2:7">
      <c r="B80" s="52">
        <v>510511</v>
      </c>
      <c r="C80" s="26">
        <v>5</v>
      </c>
      <c r="D80" s="26">
        <v>1</v>
      </c>
      <c r="E80" s="42" t="s">
        <v>74</v>
      </c>
      <c r="F80" s="26">
        <v>11</v>
      </c>
      <c r="G80" s="27" t="s">
        <v>157</v>
      </c>
    </row>
    <row r="81" spans="2:7">
      <c r="B81" s="52">
        <v>510512</v>
      </c>
      <c r="C81" s="26">
        <v>5</v>
      </c>
      <c r="D81" s="26">
        <v>1</v>
      </c>
      <c r="E81" s="42" t="s">
        <v>74</v>
      </c>
      <c r="F81" s="26">
        <v>12</v>
      </c>
      <c r="G81" s="27" t="s">
        <v>158</v>
      </c>
    </row>
    <row r="82" spans="2:7">
      <c r="B82" s="52">
        <v>510513</v>
      </c>
      <c r="C82" s="26">
        <v>5</v>
      </c>
      <c r="D82" s="26">
        <v>1</v>
      </c>
      <c r="E82" s="42" t="s">
        <v>74</v>
      </c>
      <c r="F82" s="26">
        <v>13</v>
      </c>
      <c r="G82" s="27" t="s">
        <v>159</v>
      </c>
    </row>
    <row r="83" spans="2:7">
      <c r="B83" s="52">
        <v>510514</v>
      </c>
      <c r="C83" s="26">
        <v>5</v>
      </c>
      <c r="D83" s="26">
        <v>1</v>
      </c>
      <c r="E83" s="42" t="s">
        <v>74</v>
      </c>
      <c r="F83" s="26">
        <v>14</v>
      </c>
      <c r="G83" s="27" t="s">
        <v>160</v>
      </c>
    </row>
    <row r="84" spans="2:7">
      <c r="B84" s="52">
        <v>510515</v>
      </c>
      <c r="C84" s="26">
        <v>5</v>
      </c>
      <c r="D84" s="26">
        <v>1</v>
      </c>
      <c r="E84" s="42" t="s">
        <v>74</v>
      </c>
      <c r="F84" s="26">
        <v>15</v>
      </c>
      <c r="G84" s="27" t="s">
        <v>161</v>
      </c>
    </row>
    <row r="85" spans="2:7">
      <c r="B85" s="52">
        <v>510516</v>
      </c>
      <c r="C85" s="26">
        <v>5</v>
      </c>
      <c r="D85" s="26">
        <v>1</v>
      </c>
      <c r="E85" s="42" t="s">
        <v>74</v>
      </c>
      <c r="F85" s="26">
        <v>16</v>
      </c>
      <c r="G85" s="27" t="s">
        <v>162</v>
      </c>
    </row>
    <row r="86" spans="2:7">
      <c r="B86" s="52">
        <v>5106</v>
      </c>
      <c r="C86" s="33">
        <v>5</v>
      </c>
      <c r="D86" s="33">
        <v>1</v>
      </c>
      <c r="E86" s="43" t="s">
        <v>76</v>
      </c>
      <c r="F86" s="35"/>
      <c r="G86" s="36" t="s">
        <v>163</v>
      </c>
    </row>
    <row r="87" spans="2:7">
      <c r="B87" s="52">
        <v>510601</v>
      </c>
      <c r="C87" s="26">
        <v>5</v>
      </c>
      <c r="D87" s="26">
        <v>1</v>
      </c>
      <c r="E87" s="42" t="s">
        <v>76</v>
      </c>
      <c r="F87" s="42" t="s">
        <v>68</v>
      </c>
      <c r="G87" s="27" t="s">
        <v>164</v>
      </c>
    </row>
    <row r="88" spans="2:7">
      <c r="B88" s="52">
        <v>510602</v>
      </c>
      <c r="C88" s="26">
        <v>5</v>
      </c>
      <c r="D88" s="26">
        <v>1</v>
      </c>
      <c r="E88" s="42" t="s">
        <v>76</v>
      </c>
      <c r="F88" s="42" t="s">
        <v>70</v>
      </c>
      <c r="G88" s="27" t="s">
        <v>165</v>
      </c>
    </row>
    <row r="89" spans="2:7">
      <c r="B89" s="52">
        <v>510603</v>
      </c>
      <c r="C89" s="26">
        <v>5</v>
      </c>
      <c r="D89" s="26">
        <v>1</v>
      </c>
      <c r="E89" s="42" t="s">
        <v>76</v>
      </c>
      <c r="F89" s="42" t="s">
        <v>72</v>
      </c>
      <c r="G89" s="27" t="s">
        <v>166</v>
      </c>
    </row>
    <row r="90" spans="2:7">
      <c r="B90" s="52">
        <v>510605</v>
      </c>
      <c r="C90" s="26">
        <v>5</v>
      </c>
      <c r="D90" s="26">
        <v>1</v>
      </c>
      <c r="E90" s="42" t="s">
        <v>76</v>
      </c>
      <c r="F90" s="42" t="s">
        <v>74</v>
      </c>
      <c r="G90" s="27" t="s">
        <v>167</v>
      </c>
    </row>
    <row r="91" spans="2:7" ht="24">
      <c r="B91" s="52">
        <v>510606</v>
      </c>
      <c r="C91" s="26">
        <v>5</v>
      </c>
      <c r="D91" s="26">
        <v>1</v>
      </c>
      <c r="E91" s="42" t="s">
        <v>76</v>
      </c>
      <c r="F91" s="42" t="s">
        <v>76</v>
      </c>
      <c r="G91" s="28" t="s">
        <v>168</v>
      </c>
    </row>
    <row r="92" spans="2:7">
      <c r="B92" s="52">
        <v>5107</v>
      </c>
      <c r="C92" s="33">
        <v>5</v>
      </c>
      <c r="D92" s="33">
        <v>1</v>
      </c>
      <c r="E92" s="43" t="s">
        <v>78</v>
      </c>
      <c r="F92" s="35"/>
      <c r="G92" s="36" t="s">
        <v>169</v>
      </c>
    </row>
    <row r="93" spans="2:7">
      <c r="B93" s="52">
        <v>510702</v>
      </c>
      <c r="C93" s="26">
        <v>5</v>
      </c>
      <c r="D93" s="26">
        <v>1</v>
      </c>
      <c r="E93" s="42" t="s">
        <v>78</v>
      </c>
      <c r="F93" s="42" t="s">
        <v>70</v>
      </c>
      <c r="G93" s="27" t="s">
        <v>170</v>
      </c>
    </row>
    <row r="94" spans="2:7">
      <c r="B94" s="52">
        <v>510703</v>
      </c>
      <c r="C94" s="26">
        <v>5</v>
      </c>
      <c r="D94" s="26">
        <v>1</v>
      </c>
      <c r="E94" s="42" t="s">
        <v>78</v>
      </c>
      <c r="F94" s="42" t="s">
        <v>72</v>
      </c>
      <c r="G94" s="27" t="s">
        <v>171</v>
      </c>
    </row>
    <row r="95" spans="2:7">
      <c r="B95" s="52">
        <v>510704</v>
      </c>
      <c r="C95" s="26">
        <v>5</v>
      </c>
      <c r="D95" s="26">
        <v>1</v>
      </c>
      <c r="E95" s="42" t="s">
        <v>78</v>
      </c>
      <c r="F95" s="42" t="s">
        <v>90</v>
      </c>
      <c r="G95" s="27" t="s">
        <v>172</v>
      </c>
    </row>
    <row r="96" spans="2:7">
      <c r="B96" s="52">
        <v>510705</v>
      </c>
      <c r="C96" s="26">
        <v>5</v>
      </c>
      <c r="D96" s="26">
        <v>1</v>
      </c>
      <c r="E96" s="42" t="s">
        <v>78</v>
      </c>
      <c r="F96" s="42" t="s">
        <v>74</v>
      </c>
      <c r="G96" s="27" t="s">
        <v>173</v>
      </c>
    </row>
    <row r="97" spans="2:7">
      <c r="B97" s="52">
        <v>510706</v>
      </c>
      <c r="C97" s="26">
        <v>5</v>
      </c>
      <c r="D97" s="26">
        <v>1</v>
      </c>
      <c r="E97" s="42" t="s">
        <v>78</v>
      </c>
      <c r="F97" s="42" t="s">
        <v>76</v>
      </c>
      <c r="G97" s="27" t="s">
        <v>174</v>
      </c>
    </row>
    <row r="98" spans="2:7">
      <c r="B98" s="52">
        <v>510707</v>
      </c>
      <c r="C98" s="26">
        <v>5</v>
      </c>
      <c r="D98" s="26">
        <v>1</v>
      </c>
      <c r="E98" s="42" t="s">
        <v>78</v>
      </c>
      <c r="F98" s="42" t="s">
        <v>78</v>
      </c>
      <c r="G98" s="27" t="s">
        <v>175</v>
      </c>
    </row>
    <row r="99" spans="2:7">
      <c r="B99" s="52">
        <v>510708</v>
      </c>
      <c r="C99" s="26">
        <v>5</v>
      </c>
      <c r="D99" s="26">
        <v>1</v>
      </c>
      <c r="E99" s="42" t="s">
        <v>78</v>
      </c>
      <c r="F99" s="42" t="s">
        <v>80</v>
      </c>
      <c r="G99" s="27" t="s">
        <v>176</v>
      </c>
    </row>
    <row r="100" spans="2:7">
      <c r="B100" s="52">
        <v>510709</v>
      </c>
      <c r="C100" s="26">
        <v>5</v>
      </c>
      <c r="D100" s="26">
        <v>1</v>
      </c>
      <c r="E100" s="42" t="s">
        <v>78</v>
      </c>
      <c r="F100" s="42" t="s">
        <v>82</v>
      </c>
      <c r="G100" s="27" t="s">
        <v>177</v>
      </c>
    </row>
    <row r="101" spans="2:7">
      <c r="B101" s="52">
        <v>510710</v>
      </c>
      <c r="C101" s="26">
        <v>5</v>
      </c>
      <c r="D101" s="26">
        <v>1</v>
      </c>
      <c r="E101" s="42" t="s">
        <v>78</v>
      </c>
      <c r="F101" s="26">
        <v>10</v>
      </c>
      <c r="G101" s="27" t="s">
        <v>178</v>
      </c>
    </row>
    <row r="102" spans="2:7">
      <c r="B102" s="52">
        <v>510711</v>
      </c>
      <c r="C102" s="26">
        <v>5</v>
      </c>
      <c r="D102" s="26">
        <v>1</v>
      </c>
      <c r="E102" s="42" t="s">
        <v>78</v>
      </c>
      <c r="F102" s="26">
        <v>11</v>
      </c>
      <c r="G102" s="27" t="s">
        <v>179</v>
      </c>
    </row>
    <row r="103" spans="2:7">
      <c r="B103" s="52">
        <v>510712</v>
      </c>
      <c r="C103" s="26">
        <v>5</v>
      </c>
      <c r="D103" s="26">
        <v>1</v>
      </c>
      <c r="E103" s="42" t="s">
        <v>78</v>
      </c>
      <c r="F103" s="26">
        <v>12</v>
      </c>
      <c r="G103" s="27" t="s">
        <v>180</v>
      </c>
    </row>
    <row r="104" spans="2:7">
      <c r="B104" s="52">
        <v>510799</v>
      </c>
      <c r="C104" s="26">
        <v>5</v>
      </c>
      <c r="D104" s="26">
        <v>1</v>
      </c>
      <c r="E104" s="42" t="s">
        <v>78</v>
      </c>
      <c r="F104" s="26">
        <v>99</v>
      </c>
      <c r="G104" s="27" t="s">
        <v>181</v>
      </c>
    </row>
    <row r="105" spans="2:7">
      <c r="B105" s="52">
        <v>5199</v>
      </c>
      <c r="C105" s="33">
        <v>5</v>
      </c>
      <c r="D105" s="33">
        <v>1</v>
      </c>
      <c r="E105" s="44">
        <v>99</v>
      </c>
      <c r="F105" s="45"/>
      <c r="G105" s="36" t="s">
        <v>182</v>
      </c>
    </row>
    <row r="106" spans="2:7">
      <c r="B106" s="52">
        <v>519901</v>
      </c>
      <c r="C106" s="26">
        <v>5</v>
      </c>
      <c r="D106" s="26">
        <v>1</v>
      </c>
      <c r="E106" s="26">
        <v>99</v>
      </c>
      <c r="F106" s="42" t="s">
        <v>68</v>
      </c>
      <c r="G106" s="27" t="s">
        <v>183</v>
      </c>
    </row>
    <row r="107" spans="2:7">
      <c r="B107" s="52">
        <v>52</v>
      </c>
      <c r="C107" s="29">
        <v>5</v>
      </c>
      <c r="D107" s="30">
        <v>2</v>
      </c>
      <c r="E107" s="31"/>
      <c r="F107" s="32"/>
      <c r="G107" s="41" t="s">
        <v>184</v>
      </c>
    </row>
    <row r="108" spans="2:7">
      <c r="B108" s="52">
        <v>5201</v>
      </c>
      <c r="C108" s="33">
        <v>5</v>
      </c>
      <c r="D108" s="33">
        <v>2</v>
      </c>
      <c r="E108" s="42" t="s">
        <v>68</v>
      </c>
      <c r="F108" s="35"/>
      <c r="G108" s="36" t="s">
        <v>185</v>
      </c>
    </row>
    <row r="109" spans="2:7">
      <c r="B109" s="52">
        <v>520101</v>
      </c>
      <c r="C109" s="26">
        <v>5</v>
      </c>
      <c r="D109" s="26">
        <v>2</v>
      </c>
      <c r="E109" s="42" t="s">
        <v>68</v>
      </c>
      <c r="F109" s="42" t="s">
        <v>68</v>
      </c>
      <c r="G109" s="27" t="s">
        <v>186</v>
      </c>
    </row>
    <row r="110" spans="2:7">
      <c r="B110" s="52">
        <v>520102</v>
      </c>
      <c r="C110" s="26">
        <v>5</v>
      </c>
      <c r="D110" s="26">
        <v>2</v>
      </c>
      <c r="E110" s="42" t="s">
        <v>68</v>
      </c>
      <c r="F110" s="42" t="s">
        <v>70</v>
      </c>
      <c r="G110" s="27" t="s">
        <v>187</v>
      </c>
    </row>
    <row r="111" spans="2:7">
      <c r="B111" s="52">
        <v>520103</v>
      </c>
      <c r="C111" s="26">
        <v>5</v>
      </c>
      <c r="D111" s="26">
        <v>2</v>
      </c>
      <c r="E111" s="42" t="s">
        <v>68</v>
      </c>
      <c r="F111" s="42" t="s">
        <v>72</v>
      </c>
      <c r="G111" s="27" t="s">
        <v>188</v>
      </c>
    </row>
    <row r="112" spans="2:7">
      <c r="B112" s="52">
        <v>520104</v>
      </c>
      <c r="C112" s="26">
        <v>5</v>
      </c>
      <c r="D112" s="26">
        <v>2</v>
      </c>
      <c r="E112" s="42" t="s">
        <v>68</v>
      </c>
      <c r="F112" s="42" t="s">
        <v>90</v>
      </c>
      <c r="G112" s="27" t="s">
        <v>189</v>
      </c>
    </row>
    <row r="113" spans="2:7">
      <c r="B113" s="52">
        <v>520105</v>
      </c>
      <c r="C113" s="26">
        <v>5</v>
      </c>
      <c r="D113" s="26">
        <v>2</v>
      </c>
      <c r="E113" s="42" t="s">
        <v>68</v>
      </c>
      <c r="F113" s="42" t="s">
        <v>74</v>
      </c>
      <c r="G113" s="27" t="s">
        <v>190</v>
      </c>
    </row>
    <row r="114" spans="2:7">
      <c r="B114" s="52">
        <v>520106</v>
      </c>
      <c r="C114" s="26">
        <v>5</v>
      </c>
      <c r="D114" s="26">
        <v>2</v>
      </c>
      <c r="E114" s="42" t="s">
        <v>68</v>
      </c>
      <c r="F114" s="42" t="s">
        <v>76</v>
      </c>
      <c r="G114" s="27" t="s">
        <v>191</v>
      </c>
    </row>
    <row r="115" spans="2:7">
      <c r="B115" s="52">
        <v>520107</v>
      </c>
      <c r="C115" s="26">
        <v>5</v>
      </c>
      <c r="D115" s="26">
        <v>2</v>
      </c>
      <c r="E115" s="42" t="s">
        <v>68</v>
      </c>
      <c r="F115" s="42" t="s">
        <v>78</v>
      </c>
      <c r="G115" s="27" t="s">
        <v>192</v>
      </c>
    </row>
    <row r="116" spans="2:7">
      <c r="B116" s="52">
        <v>520108</v>
      </c>
      <c r="C116" s="26">
        <v>5</v>
      </c>
      <c r="D116" s="26">
        <v>2</v>
      </c>
      <c r="E116" s="42" t="s">
        <v>68</v>
      </c>
      <c r="F116" s="42" t="s">
        <v>80</v>
      </c>
      <c r="G116" s="27" t="s">
        <v>193</v>
      </c>
    </row>
    <row r="117" spans="2:7">
      <c r="B117" s="52">
        <v>520109</v>
      </c>
      <c r="C117" s="26">
        <v>5</v>
      </c>
      <c r="D117" s="26">
        <v>2</v>
      </c>
      <c r="E117" s="42" t="s">
        <v>68</v>
      </c>
      <c r="F117" s="42" t="s">
        <v>82</v>
      </c>
      <c r="G117" s="27" t="s">
        <v>165</v>
      </c>
    </row>
    <row r="118" spans="2:7">
      <c r="B118" s="52">
        <v>520111</v>
      </c>
      <c r="C118" s="26">
        <v>5</v>
      </c>
      <c r="D118" s="26">
        <v>2</v>
      </c>
      <c r="E118" s="42" t="s">
        <v>68</v>
      </c>
      <c r="F118" s="26">
        <v>11</v>
      </c>
      <c r="G118" s="27" t="s">
        <v>194</v>
      </c>
    </row>
    <row r="119" spans="2:7">
      <c r="B119" s="52">
        <v>520112</v>
      </c>
      <c r="C119" s="26">
        <v>5</v>
      </c>
      <c r="D119" s="26">
        <v>2</v>
      </c>
      <c r="E119" s="42" t="s">
        <v>68</v>
      </c>
      <c r="F119" s="26">
        <v>12</v>
      </c>
      <c r="G119" s="27" t="s">
        <v>195</v>
      </c>
    </row>
    <row r="120" spans="2:7">
      <c r="B120" s="52">
        <v>520113</v>
      </c>
      <c r="C120" s="26">
        <v>5</v>
      </c>
      <c r="D120" s="26">
        <v>2</v>
      </c>
      <c r="E120" s="42" t="s">
        <v>68</v>
      </c>
      <c r="F120" s="26">
        <v>13</v>
      </c>
      <c r="G120" s="27" t="s">
        <v>196</v>
      </c>
    </row>
    <row r="121" spans="2:7">
      <c r="B121" s="52">
        <v>520114</v>
      </c>
      <c r="C121" s="26">
        <v>5</v>
      </c>
      <c r="D121" s="26">
        <v>2</v>
      </c>
      <c r="E121" s="42" t="s">
        <v>68</v>
      </c>
      <c r="F121" s="26">
        <v>14</v>
      </c>
      <c r="G121" s="27" t="s">
        <v>197</v>
      </c>
    </row>
    <row r="122" spans="2:7">
      <c r="B122" s="52">
        <v>520115</v>
      </c>
      <c r="C122" s="26">
        <v>5</v>
      </c>
      <c r="D122" s="26">
        <v>2</v>
      </c>
      <c r="E122" s="42" t="s">
        <v>68</v>
      </c>
      <c r="F122" s="26">
        <v>15</v>
      </c>
      <c r="G122" s="27" t="s">
        <v>198</v>
      </c>
    </row>
    <row r="123" spans="2:7">
      <c r="B123" s="52">
        <v>520116</v>
      </c>
      <c r="C123" s="26">
        <v>5</v>
      </c>
      <c r="D123" s="26">
        <v>2</v>
      </c>
      <c r="E123" s="42" t="s">
        <v>68</v>
      </c>
      <c r="F123" s="26">
        <v>16</v>
      </c>
      <c r="G123" s="27" t="s">
        <v>199</v>
      </c>
    </row>
    <row r="124" spans="2:7">
      <c r="B124" s="52">
        <v>520117</v>
      </c>
      <c r="C124" s="26">
        <v>5</v>
      </c>
      <c r="D124" s="26">
        <v>2</v>
      </c>
      <c r="E124" s="42" t="s">
        <v>68</v>
      </c>
      <c r="F124" s="26">
        <v>17</v>
      </c>
      <c r="G124" s="27" t="s">
        <v>200</v>
      </c>
    </row>
    <row r="125" spans="2:7">
      <c r="B125" s="52">
        <v>520118</v>
      </c>
      <c r="C125" s="26">
        <v>5</v>
      </c>
      <c r="D125" s="26">
        <v>2</v>
      </c>
      <c r="E125" s="42" t="s">
        <v>68</v>
      </c>
      <c r="F125" s="26">
        <v>18</v>
      </c>
      <c r="G125" s="27" t="s">
        <v>201</v>
      </c>
    </row>
    <row r="126" spans="2:7">
      <c r="B126" s="52">
        <v>520119</v>
      </c>
      <c r="C126" s="26">
        <v>5</v>
      </c>
      <c r="D126" s="26">
        <v>2</v>
      </c>
      <c r="E126" s="42" t="s">
        <v>68</v>
      </c>
      <c r="F126" s="26">
        <v>19</v>
      </c>
      <c r="G126" s="27" t="s">
        <v>202</v>
      </c>
    </row>
    <row r="127" spans="2:7">
      <c r="B127" s="52">
        <v>520120</v>
      </c>
      <c r="C127" s="26">
        <v>5</v>
      </c>
      <c r="D127" s="26">
        <v>2</v>
      </c>
      <c r="E127" s="42" t="s">
        <v>68</v>
      </c>
      <c r="F127" s="26">
        <v>20</v>
      </c>
      <c r="G127" s="27" t="s">
        <v>203</v>
      </c>
    </row>
    <row r="128" spans="2:7">
      <c r="B128" s="52">
        <v>520121</v>
      </c>
      <c r="C128" s="26">
        <v>5</v>
      </c>
      <c r="D128" s="26">
        <v>2</v>
      </c>
      <c r="E128" s="42" t="s">
        <v>68</v>
      </c>
      <c r="F128" s="26">
        <v>21</v>
      </c>
      <c r="G128" s="27" t="s">
        <v>204</v>
      </c>
    </row>
    <row r="129" spans="2:7">
      <c r="B129" s="52">
        <v>520122</v>
      </c>
      <c r="C129" s="26">
        <v>5</v>
      </c>
      <c r="D129" s="26">
        <v>2</v>
      </c>
      <c r="E129" s="42" t="s">
        <v>68</v>
      </c>
      <c r="F129" s="26">
        <v>22</v>
      </c>
      <c r="G129" s="27" t="s">
        <v>205</v>
      </c>
    </row>
    <row r="130" spans="2:7">
      <c r="B130" s="52">
        <v>520123</v>
      </c>
      <c r="C130" s="26">
        <v>5</v>
      </c>
      <c r="D130" s="26">
        <v>2</v>
      </c>
      <c r="E130" s="42" t="s">
        <v>68</v>
      </c>
      <c r="F130" s="26">
        <v>23</v>
      </c>
      <c r="G130" s="27" t="s">
        <v>206</v>
      </c>
    </row>
    <row r="131" spans="2:7">
      <c r="B131" s="52">
        <v>520124</v>
      </c>
      <c r="C131" s="26">
        <v>5</v>
      </c>
      <c r="D131" s="26">
        <v>2</v>
      </c>
      <c r="E131" s="42" t="s">
        <v>68</v>
      </c>
      <c r="F131" s="26">
        <v>24</v>
      </c>
      <c r="G131" s="27" t="s">
        <v>207</v>
      </c>
    </row>
    <row r="132" spans="2:7">
      <c r="B132" s="52">
        <v>520125</v>
      </c>
      <c r="C132" s="26">
        <v>5</v>
      </c>
      <c r="D132" s="26">
        <v>2</v>
      </c>
      <c r="E132" s="42" t="s">
        <v>68</v>
      </c>
      <c r="F132" s="26">
        <v>25</v>
      </c>
      <c r="G132" s="27" t="s">
        <v>208</v>
      </c>
    </row>
    <row r="133" spans="2:7">
      <c r="B133" s="52">
        <v>520126</v>
      </c>
      <c r="C133" s="26">
        <v>5</v>
      </c>
      <c r="D133" s="26">
        <v>2</v>
      </c>
      <c r="E133" s="42" t="s">
        <v>68</v>
      </c>
      <c r="F133" s="26">
        <v>26</v>
      </c>
      <c r="G133" s="27" t="s">
        <v>209</v>
      </c>
    </row>
    <row r="134" spans="2:7">
      <c r="B134" s="52">
        <v>520127</v>
      </c>
      <c r="C134" s="26">
        <v>5</v>
      </c>
      <c r="D134" s="26">
        <v>2</v>
      </c>
      <c r="E134" s="42" t="s">
        <v>68</v>
      </c>
      <c r="F134" s="26">
        <v>27</v>
      </c>
      <c r="G134" s="27" t="s">
        <v>210</v>
      </c>
    </row>
    <row r="135" spans="2:7">
      <c r="B135" s="52">
        <v>520128</v>
      </c>
      <c r="C135" s="26">
        <v>5</v>
      </c>
      <c r="D135" s="26">
        <v>2</v>
      </c>
      <c r="E135" s="42" t="s">
        <v>68</v>
      </c>
      <c r="F135" s="26">
        <v>28</v>
      </c>
      <c r="G135" s="27" t="s">
        <v>211</v>
      </c>
    </row>
    <row r="136" spans="2:7">
      <c r="B136" s="52">
        <v>520129</v>
      </c>
      <c r="C136" s="26">
        <v>5</v>
      </c>
      <c r="D136" s="26">
        <v>2</v>
      </c>
      <c r="E136" s="42" t="s">
        <v>68</v>
      </c>
      <c r="F136" s="26">
        <v>29</v>
      </c>
      <c r="G136" s="27" t="s">
        <v>212</v>
      </c>
    </row>
    <row r="137" spans="2:7">
      <c r="B137" s="52">
        <v>520130</v>
      </c>
      <c r="C137" s="26">
        <v>5</v>
      </c>
      <c r="D137" s="26">
        <v>2</v>
      </c>
      <c r="E137" s="42" t="s">
        <v>68</v>
      </c>
      <c r="F137" s="26">
        <v>30</v>
      </c>
      <c r="G137" s="27" t="s">
        <v>213</v>
      </c>
    </row>
    <row r="138" spans="2:7">
      <c r="B138" s="52">
        <v>520131</v>
      </c>
      <c r="C138" s="26">
        <v>5</v>
      </c>
      <c r="D138" s="26">
        <v>2</v>
      </c>
      <c r="E138" s="42" t="s">
        <v>68</v>
      </c>
      <c r="F138" s="26">
        <v>31</v>
      </c>
      <c r="G138" s="27" t="s">
        <v>214</v>
      </c>
    </row>
    <row r="139" spans="2:7">
      <c r="B139" s="52">
        <v>520199</v>
      </c>
      <c r="C139" s="26">
        <v>5</v>
      </c>
      <c r="D139" s="26">
        <v>2</v>
      </c>
      <c r="E139" s="42" t="s">
        <v>68</v>
      </c>
      <c r="F139" s="26">
        <v>99</v>
      </c>
      <c r="G139" s="27" t="s">
        <v>215</v>
      </c>
    </row>
    <row r="140" spans="2:7">
      <c r="B140" s="52">
        <v>5202</v>
      </c>
      <c r="C140" s="33">
        <v>5</v>
      </c>
      <c r="D140" s="33">
        <v>2</v>
      </c>
      <c r="E140" s="42" t="s">
        <v>70</v>
      </c>
      <c r="F140" s="35"/>
      <c r="G140" s="36" t="s">
        <v>138</v>
      </c>
    </row>
    <row r="141" spans="2:7">
      <c r="B141" s="52">
        <v>520201</v>
      </c>
      <c r="C141" s="26">
        <v>5</v>
      </c>
      <c r="D141" s="26">
        <v>2</v>
      </c>
      <c r="E141" s="42" t="s">
        <v>70</v>
      </c>
      <c r="F141" s="42" t="s">
        <v>68</v>
      </c>
      <c r="G141" s="27" t="s">
        <v>216</v>
      </c>
    </row>
    <row r="142" spans="2:7">
      <c r="B142" s="52">
        <v>520202</v>
      </c>
      <c r="C142" s="26">
        <v>5</v>
      </c>
      <c r="D142" s="26">
        <v>2</v>
      </c>
      <c r="E142" s="42" t="s">
        <v>70</v>
      </c>
      <c r="F142" s="42" t="s">
        <v>70</v>
      </c>
      <c r="G142" s="27" t="s">
        <v>217</v>
      </c>
    </row>
    <row r="143" spans="2:7">
      <c r="B143" s="52">
        <v>520203</v>
      </c>
      <c r="C143" s="26">
        <v>5</v>
      </c>
      <c r="D143" s="26">
        <v>2</v>
      </c>
      <c r="E143" s="42" t="s">
        <v>70</v>
      </c>
      <c r="F143" s="42" t="s">
        <v>72</v>
      </c>
      <c r="G143" s="27" t="s">
        <v>218</v>
      </c>
    </row>
    <row r="144" spans="2:7">
      <c r="B144" s="52">
        <v>520204</v>
      </c>
      <c r="C144" s="26">
        <v>5</v>
      </c>
      <c r="D144" s="26">
        <v>2</v>
      </c>
      <c r="E144" s="42" t="s">
        <v>70</v>
      </c>
      <c r="F144" s="42" t="s">
        <v>90</v>
      </c>
      <c r="G144" s="27" t="s">
        <v>219</v>
      </c>
    </row>
    <row r="145" spans="2:7">
      <c r="B145" s="52">
        <v>5203</v>
      </c>
      <c r="C145" s="33">
        <v>5</v>
      </c>
      <c r="D145" s="33">
        <v>2</v>
      </c>
      <c r="E145" s="42" t="s">
        <v>72</v>
      </c>
      <c r="F145" s="35"/>
      <c r="G145" s="36" t="s">
        <v>220</v>
      </c>
    </row>
    <row r="146" spans="2:7">
      <c r="B146" s="52">
        <v>520301</v>
      </c>
      <c r="C146" s="26">
        <v>5</v>
      </c>
      <c r="D146" s="26">
        <v>2</v>
      </c>
      <c r="E146" s="42" t="s">
        <v>72</v>
      </c>
      <c r="F146" s="42" t="s">
        <v>68</v>
      </c>
      <c r="G146" s="27" t="s">
        <v>221</v>
      </c>
    </row>
    <row r="147" spans="2:7">
      <c r="B147" s="52">
        <v>520302</v>
      </c>
      <c r="C147" s="26">
        <v>5</v>
      </c>
      <c r="D147" s="26">
        <v>2</v>
      </c>
      <c r="E147" s="42" t="s">
        <v>72</v>
      </c>
      <c r="F147" s="42" t="s">
        <v>70</v>
      </c>
      <c r="G147" s="27" t="s">
        <v>222</v>
      </c>
    </row>
    <row r="148" spans="2:7">
      <c r="B148" s="52">
        <v>520303</v>
      </c>
      <c r="C148" s="26">
        <v>5</v>
      </c>
      <c r="D148" s="26">
        <v>2</v>
      </c>
      <c r="E148" s="42" t="s">
        <v>72</v>
      </c>
      <c r="F148" s="42" t="s">
        <v>72</v>
      </c>
      <c r="G148" s="27" t="s">
        <v>223</v>
      </c>
    </row>
    <row r="149" spans="2:7">
      <c r="B149" s="52">
        <v>520304</v>
      </c>
      <c r="C149" s="26">
        <v>5</v>
      </c>
      <c r="D149" s="26">
        <v>2</v>
      </c>
      <c r="E149" s="42" t="s">
        <v>72</v>
      </c>
      <c r="F149" s="42" t="s">
        <v>90</v>
      </c>
      <c r="G149" s="27" t="s">
        <v>224</v>
      </c>
    </row>
    <row r="150" spans="2:7">
      <c r="B150" s="52">
        <v>520305</v>
      </c>
      <c r="C150" s="26">
        <v>5</v>
      </c>
      <c r="D150" s="26">
        <v>2</v>
      </c>
      <c r="E150" s="42" t="s">
        <v>72</v>
      </c>
      <c r="F150" s="42" t="s">
        <v>74</v>
      </c>
      <c r="G150" s="27" t="s">
        <v>225</v>
      </c>
    </row>
    <row r="151" spans="2:7">
      <c r="B151" s="52">
        <v>520306</v>
      </c>
      <c r="C151" s="26">
        <v>5</v>
      </c>
      <c r="D151" s="26">
        <v>2</v>
      </c>
      <c r="E151" s="42" t="s">
        <v>72</v>
      </c>
      <c r="F151" s="42" t="s">
        <v>76</v>
      </c>
      <c r="G151" s="27" t="s">
        <v>226</v>
      </c>
    </row>
    <row r="152" spans="2:7">
      <c r="B152" s="52">
        <v>5204</v>
      </c>
      <c r="C152" s="33">
        <v>5</v>
      </c>
      <c r="D152" s="33">
        <v>2</v>
      </c>
      <c r="E152" s="42" t="s">
        <v>90</v>
      </c>
      <c r="F152" s="35"/>
      <c r="G152" s="36" t="s">
        <v>227</v>
      </c>
    </row>
    <row r="153" spans="2:7">
      <c r="B153" s="52">
        <v>520401</v>
      </c>
      <c r="C153" s="26">
        <v>5</v>
      </c>
      <c r="D153" s="26">
        <v>2</v>
      </c>
      <c r="E153" s="42" t="s">
        <v>90</v>
      </c>
      <c r="F153" s="42" t="s">
        <v>68</v>
      </c>
      <c r="G153" s="27" t="s">
        <v>221</v>
      </c>
    </row>
    <row r="154" spans="2:7">
      <c r="B154" s="52">
        <v>520402</v>
      </c>
      <c r="C154" s="26">
        <v>5</v>
      </c>
      <c r="D154" s="26">
        <v>2</v>
      </c>
      <c r="E154" s="42" t="s">
        <v>90</v>
      </c>
      <c r="F154" s="42" t="s">
        <v>70</v>
      </c>
      <c r="G154" s="27" t="s">
        <v>222</v>
      </c>
    </row>
    <row r="155" spans="2:7">
      <c r="B155" s="52">
        <v>520403</v>
      </c>
      <c r="C155" s="26">
        <v>5</v>
      </c>
      <c r="D155" s="26">
        <v>2</v>
      </c>
      <c r="E155" s="42" t="s">
        <v>90</v>
      </c>
      <c r="F155" s="42" t="s">
        <v>72</v>
      </c>
      <c r="G155" s="27" t="s">
        <v>228</v>
      </c>
    </row>
    <row r="156" spans="2:7">
      <c r="B156" s="52">
        <v>520404</v>
      </c>
      <c r="C156" s="26">
        <v>5</v>
      </c>
      <c r="D156" s="26">
        <v>2</v>
      </c>
      <c r="E156" s="42" t="s">
        <v>90</v>
      </c>
      <c r="F156" s="42" t="s">
        <v>90</v>
      </c>
      <c r="G156" s="27" t="s">
        <v>224</v>
      </c>
    </row>
    <row r="157" spans="2:7">
      <c r="B157" s="52">
        <v>520405</v>
      </c>
      <c r="C157" s="26">
        <v>5</v>
      </c>
      <c r="D157" s="26">
        <v>2</v>
      </c>
      <c r="E157" s="42" t="s">
        <v>90</v>
      </c>
      <c r="F157" s="42" t="s">
        <v>74</v>
      </c>
      <c r="G157" s="27" t="s">
        <v>225</v>
      </c>
    </row>
    <row r="158" spans="2:7" ht="24">
      <c r="B158" s="52">
        <v>520406</v>
      </c>
      <c r="C158" s="26">
        <v>5</v>
      </c>
      <c r="D158" s="26">
        <v>2</v>
      </c>
      <c r="E158" s="42" t="s">
        <v>90</v>
      </c>
      <c r="F158" s="42" t="s">
        <v>76</v>
      </c>
      <c r="G158" s="27" t="s">
        <v>229</v>
      </c>
    </row>
    <row r="159" spans="2:7">
      <c r="B159" s="52">
        <v>520407</v>
      </c>
      <c r="C159" s="26">
        <v>5</v>
      </c>
      <c r="D159" s="26">
        <v>2</v>
      </c>
      <c r="E159" s="42" t="s">
        <v>90</v>
      </c>
      <c r="F159" s="42" t="s">
        <v>78</v>
      </c>
      <c r="G159" s="27" t="s">
        <v>230</v>
      </c>
    </row>
    <row r="160" spans="2:7">
      <c r="B160" s="52">
        <v>5205</v>
      </c>
      <c r="C160" s="33">
        <v>5</v>
      </c>
      <c r="D160" s="33">
        <v>2</v>
      </c>
      <c r="E160" s="42" t="s">
        <v>74</v>
      </c>
      <c r="F160" s="35"/>
      <c r="G160" s="36" t="s">
        <v>231</v>
      </c>
    </row>
    <row r="161" spans="2:7">
      <c r="B161" s="52">
        <v>520501</v>
      </c>
      <c r="C161" s="26">
        <v>5</v>
      </c>
      <c r="D161" s="26">
        <v>2</v>
      </c>
      <c r="E161" s="42" t="s">
        <v>74</v>
      </c>
      <c r="F161" s="42" t="s">
        <v>68</v>
      </c>
      <c r="G161" s="27" t="s">
        <v>232</v>
      </c>
    </row>
    <row r="162" spans="2:7">
      <c r="B162" s="52">
        <v>520502</v>
      </c>
      <c r="C162" s="26">
        <v>5</v>
      </c>
      <c r="D162" s="26">
        <v>2</v>
      </c>
      <c r="E162" s="42" t="s">
        <v>74</v>
      </c>
      <c r="F162" s="42" t="s">
        <v>70</v>
      </c>
      <c r="G162" s="27" t="s">
        <v>233</v>
      </c>
    </row>
    <row r="163" spans="2:7">
      <c r="B163" s="52">
        <v>520503</v>
      </c>
      <c r="C163" s="26">
        <v>5</v>
      </c>
      <c r="D163" s="26">
        <v>2</v>
      </c>
      <c r="E163" s="42" t="s">
        <v>74</v>
      </c>
      <c r="F163" s="42" t="s">
        <v>72</v>
      </c>
      <c r="G163" s="27" t="s">
        <v>234</v>
      </c>
    </row>
    <row r="164" spans="2:7">
      <c r="B164" s="52">
        <v>520504</v>
      </c>
      <c r="C164" s="26">
        <v>5</v>
      </c>
      <c r="D164" s="26">
        <v>2</v>
      </c>
      <c r="E164" s="42" t="s">
        <v>74</v>
      </c>
      <c r="F164" s="42" t="s">
        <v>90</v>
      </c>
      <c r="G164" s="27" t="s">
        <v>235</v>
      </c>
    </row>
    <row r="165" spans="2:7">
      <c r="B165" s="52">
        <v>520505</v>
      </c>
      <c r="C165" s="26">
        <v>5</v>
      </c>
      <c r="D165" s="26">
        <v>2</v>
      </c>
      <c r="E165" s="42" t="s">
        <v>74</v>
      </c>
      <c r="F165" s="42" t="s">
        <v>74</v>
      </c>
      <c r="G165" s="27" t="s">
        <v>236</v>
      </c>
    </row>
    <row r="166" spans="2:7">
      <c r="B166" s="52">
        <v>520506</v>
      </c>
      <c r="C166" s="26">
        <v>5</v>
      </c>
      <c r="D166" s="26">
        <v>2</v>
      </c>
      <c r="E166" s="42" t="s">
        <v>74</v>
      </c>
      <c r="F166" s="42" t="s">
        <v>76</v>
      </c>
      <c r="G166" s="27" t="s">
        <v>237</v>
      </c>
    </row>
    <row r="167" spans="2:7">
      <c r="B167" s="52">
        <v>520507</v>
      </c>
      <c r="C167" s="26">
        <v>5</v>
      </c>
      <c r="D167" s="26">
        <v>2</v>
      </c>
      <c r="E167" s="42" t="s">
        <v>74</v>
      </c>
      <c r="F167" s="42" t="s">
        <v>78</v>
      </c>
      <c r="G167" s="27" t="s">
        <v>238</v>
      </c>
    </row>
    <row r="168" spans="2:7">
      <c r="B168" s="52">
        <v>520508</v>
      </c>
      <c r="C168" s="26">
        <v>5</v>
      </c>
      <c r="D168" s="26">
        <v>2</v>
      </c>
      <c r="E168" s="42" t="s">
        <v>74</v>
      </c>
      <c r="F168" s="42" t="s">
        <v>80</v>
      </c>
      <c r="G168" s="27" t="s">
        <v>239</v>
      </c>
    </row>
    <row r="169" spans="2:7">
      <c r="B169" s="52">
        <v>520599</v>
      </c>
      <c r="C169" s="26">
        <v>5</v>
      </c>
      <c r="D169" s="26">
        <v>2</v>
      </c>
      <c r="E169" s="42" t="s">
        <v>74</v>
      </c>
      <c r="F169" s="26">
        <v>99</v>
      </c>
      <c r="G169" s="27" t="s">
        <v>240</v>
      </c>
    </row>
    <row r="170" spans="2:7">
      <c r="B170" s="52">
        <v>5299</v>
      </c>
      <c r="C170" s="33">
        <v>5</v>
      </c>
      <c r="D170" s="33">
        <v>2</v>
      </c>
      <c r="E170" s="44">
        <v>99</v>
      </c>
      <c r="F170" s="45"/>
      <c r="G170" s="36" t="s">
        <v>182</v>
      </c>
    </row>
    <row r="171" spans="2:7">
      <c r="B171" s="52">
        <v>529901</v>
      </c>
      <c r="C171" s="26">
        <v>5</v>
      </c>
      <c r="D171" s="26">
        <v>2</v>
      </c>
      <c r="E171" s="26">
        <v>99</v>
      </c>
      <c r="F171" s="42" t="s">
        <v>68</v>
      </c>
      <c r="G171" s="27" t="s">
        <v>241</v>
      </c>
    </row>
    <row r="172" spans="2:7">
      <c r="B172" s="52">
        <v>53</v>
      </c>
      <c r="C172" s="29">
        <v>5</v>
      </c>
      <c r="D172" s="30">
        <v>3</v>
      </c>
      <c r="E172" s="31"/>
      <c r="F172" s="32"/>
      <c r="G172" s="41" t="s">
        <v>242</v>
      </c>
    </row>
    <row r="173" spans="2:7">
      <c r="B173" s="52">
        <v>5301</v>
      </c>
      <c r="C173" s="33">
        <v>5</v>
      </c>
      <c r="D173" s="33">
        <v>3</v>
      </c>
      <c r="E173" s="42" t="s">
        <v>68</v>
      </c>
      <c r="F173" s="35"/>
      <c r="G173" s="36" t="s">
        <v>243</v>
      </c>
    </row>
    <row r="174" spans="2:7">
      <c r="B174" s="52">
        <v>530101</v>
      </c>
      <c r="C174" s="26">
        <v>5</v>
      </c>
      <c r="D174" s="26">
        <v>3</v>
      </c>
      <c r="E174" s="42" t="s">
        <v>68</v>
      </c>
      <c r="F174" s="42" t="s">
        <v>68</v>
      </c>
      <c r="G174" s="27" t="s">
        <v>244</v>
      </c>
    </row>
    <row r="175" spans="2:7">
      <c r="B175" s="52">
        <v>530102</v>
      </c>
      <c r="C175" s="26">
        <v>5</v>
      </c>
      <c r="D175" s="26">
        <v>3</v>
      </c>
      <c r="E175" s="42" t="s">
        <v>68</v>
      </c>
      <c r="F175" s="42" t="s">
        <v>70</v>
      </c>
      <c r="G175" s="27" t="s">
        <v>245</v>
      </c>
    </row>
    <row r="176" spans="2:7">
      <c r="B176" s="52">
        <v>530104</v>
      </c>
      <c r="C176" s="26">
        <v>5</v>
      </c>
      <c r="D176" s="26">
        <v>3</v>
      </c>
      <c r="E176" s="42" t="s">
        <v>68</v>
      </c>
      <c r="F176" s="42" t="s">
        <v>90</v>
      </c>
      <c r="G176" s="27" t="s">
        <v>246</v>
      </c>
    </row>
    <row r="177" spans="2:7">
      <c r="B177" s="52">
        <v>530105</v>
      </c>
      <c r="C177" s="26">
        <v>5</v>
      </c>
      <c r="D177" s="26">
        <v>3</v>
      </c>
      <c r="E177" s="42" t="s">
        <v>68</v>
      </c>
      <c r="F177" s="42" t="s">
        <v>74</v>
      </c>
      <c r="G177" s="27" t="s">
        <v>247</v>
      </c>
    </row>
    <row r="178" spans="2:7">
      <c r="B178" s="52">
        <v>530106</v>
      </c>
      <c r="C178" s="26">
        <v>5</v>
      </c>
      <c r="D178" s="26">
        <v>3</v>
      </c>
      <c r="E178" s="42" t="s">
        <v>68</v>
      </c>
      <c r="F178" s="42" t="s">
        <v>76</v>
      </c>
      <c r="G178" s="27" t="s">
        <v>248</v>
      </c>
    </row>
    <row r="179" spans="2:7">
      <c r="B179" s="52">
        <v>5302</v>
      </c>
      <c r="C179" s="33">
        <v>5</v>
      </c>
      <c r="D179" s="33">
        <v>3</v>
      </c>
      <c r="E179" s="42" t="s">
        <v>70</v>
      </c>
      <c r="F179" s="35"/>
      <c r="G179" s="36" t="s">
        <v>249</v>
      </c>
    </row>
    <row r="180" spans="2:7">
      <c r="B180" s="52">
        <v>530201</v>
      </c>
      <c r="C180" s="26">
        <v>5</v>
      </c>
      <c r="D180" s="26">
        <v>3</v>
      </c>
      <c r="E180" s="42" t="s">
        <v>70</v>
      </c>
      <c r="F180" s="42" t="s">
        <v>68</v>
      </c>
      <c r="G180" s="27" t="s">
        <v>250</v>
      </c>
    </row>
    <row r="181" spans="2:7">
      <c r="B181" s="52">
        <v>530202</v>
      </c>
      <c r="C181" s="26">
        <v>5</v>
      </c>
      <c r="D181" s="26">
        <v>3</v>
      </c>
      <c r="E181" s="42" t="s">
        <v>70</v>
      </c>
      <c r="F181" s="42" t="s">
        <v>70</v>
      </c>
      <c r="G181" s="27" t="s">
        <v>251</v>
      </c>
    </row>
    <row r="182" spans="2:7">
      <c r="B182" s="52">
        <v>530203</v>
      </c>
      <c r="C182" s="26">
        <v>5</v>
      </c>
      <c r="D182" s="26">
        <v>3</v>
      </c>
      <c r="E182" s="42" t="s">
        <v>70</v>
      </c>
      <c r="F182" s="42" t="s">
        <v>72</v>
      </c>
      <c r="G182" s="27" t="s">
        <v>252</v>
      </c>
    </row>
    <row r="183" spans="2:7" ht="36">
      <c r="B183" s="52">
        <v>530204</v>
      </c>
      <c r="C183" s="26">
        <v>5</v>
      </c>
      <c r="D183" s="26">
        <v>3</v>
      </c>
      <c r="E183" s="42" t="s">
        <v>70</v>
      </c>
      <c r="F183" s="42" t="s">
        <v>90</v>
      </c>
      <c r="G183" s="28" t="s">
        <v>253</v>
      </c>
    </row>
    <row r="184" spans="2:7">
      <c r="B184" s="52">
        <v>530205</v>
      </c>
      <c r="C184" s="26">
        <v>5</v>
      </c>
      <c r="D184" s="26">
        <v>3</v>
      </c>
      <c r="E184" s="42" t="s">
        <v>70</v>
      </c>
      <c r="F184" s="42" t="s">
        <v>74</v>
      </c>
      <c r="G184" s="27" t="s">
        <v>254</v>
      </c>
    </row>
    <row r="185" spans="2:7">
      <c r="B185" s="52">
        <v>530206</v>
      </c>
      <c r="C185" s="26">
        <v>5</v>
      </c>
      <c r="D185" s="26">
        <v>3</v>
      </c>
      <c r="E185" s="42" t="s">
        <v>70</v>
      </c>
      <c r="F185" s="42" t="s">
        <v>76</v>
      </c>
      <c r="G185" s="27" t="s">
        <v>255</v>
      </c>
    </row>
    <row r="186" spans="2:7">
      <c r="B186" s="52">
        <v>530207</v>
      </c>
      <c r="C186" s="26">
        <v>5</v>
      </c>
      <c r="D186" s="26">
        <v>3</v>
      </c>
      <c r="E186" s="42" t="s">
        <v>70</v>
      </c>
      <c r="F186" s="42" t="s">
        <v>78</v>
      </c>
      <c r="G186" s="27" t="s">
        <v>256</v>
      </c>
    </row>
    <row r="187" spans="2:7">
      <c r="B187" s="52">
        <v>530208</v>
      </c>
      <c r="C187" s="26">
        <v>5</v>
      </c>
      <c r="D187" s="26">
        <v>3</v>
      </c>
      <c r="E187" s="42" t="s">
        <v>70</v>
      </c>
      <c r="F187" s="42" t="s">
        <v>80</v>
      </c>
      <c r="G187" s="27" t="s">
        <v>257</v>
      </c>
    </row>
    <row r="188" spans="2:7" ht="24">
      <c r="B188" s="52">
        <v>530209</v>
      </c>
      <c r="C188" s="26">
        <v>5</v>
      </c>
      <c r="D188" s="26">
        <v>3</v>
      </c>
      <c r="E188" s="42" t="s">
        <v>70</v>
      </c>
      <c r="F188" s="42" t="s">
        <v>82</v>
      </c>
      <c r="G188" s="28" t="s">
        <v>258</v>
      </c>
    </row>
    <row r="189" spans="2:7">
      <c r="B189" s="52">
        <v>530210</v>
      </c>
      <c r="C189" s="26">
        <v>5</v>
      </c>
      <c r="D189" s="26">
        <v>3</v>
      </c>
      <c r="E189" s="42" t="s">
        <v>70</v>
      </c>
      <c r="F189" s="26">
        <v>10</v>
      </c>
      <c r="G189" s="27" t="s">
        <v>259</v>
      </c>
    </row>
    <row r="190" spans="2:7">
      <c r="B190" s="52">
        <v>530212</v>
      </c>
      <c r="C190" s="26">
        <v>5</v>
      </c>
      <c r="D190" s="26">
        <v>3</v>
      </c>
      <c r="E190" s="42" t="s">
        <v>70</v>
      </c>
      <c r="F190" s="26">
        <v>12</v>
      </c>
      <c r="G190" s="27" t="s">
        <v>260</v>
      </c>
    </row>
    <row r="191" spans="2:7">
      <c r="B191" s="52">
        <v>530215</v>
      </c>
      <c r="C191" s="26">
        <v>5</v>
      </c>
      <c r="D191" s="26">
        <v>3</v>
      </c>
      <c r="E191" s="42" t="s">
        <v>70</v>
      </c>
      <c r="F191" s="26">
        <v>15</v>
      </c>
      <c r="G191" s="27" t="s">
        <v>261</v>
      </c>
    </row>
    <row r="192" spans="2:7">
      <c r="B192" s="52">
        <v>530216</v>
      </c>
      <c r="C192" s="26">
        <v>5</v>
      </c>
      <c r="D192" s="26">
        <v>3</v>
      </c>
      <c r="E192" s="42" t="s">
        <v>70</v>
      </c>
      <c r="F192" s="26">
        <v>16</v>
      </c>
      <c r="G192" s="27" t="s">
        <v>262</v>
      </c>
    </row>
    <row r="193" spans="2:7">
      <c r="B193" s="52">
        <v>530217</v>
      </c>
      <c r="C193" s="26">
        <v>5</v>
      </c>
      <c r="D193" s="26">
        <v>3</v>
      </c>
      <c r="E193" s="42" t="s">
        <v>70</v>
      </c>
      <c r="F193" s="26">
        <v>17</v>
      </c>
      <c r="G193" s="27" t="s">
        <v>263</v>
      </c>
    </row>
    <row r="194" spans="2:7">
      <c r="B194" s="52">
        <v>530218</v>
      </c>
      <c r="C194" s="26">
        <v>5</v>
      </c>
      <c r="D194" s="26">
        <v>3</v>
      </c>
      <c r="E194" s="42" t="s">
        <v>70</v>
      </c>
      <c r="F194" s="26">
        <v>18</v>
      </c>
      <c r="G194" s="27" t="s">
        <v>264</v>
      </c>
    </row>
    <row r="195" spans="2:7">
      <c r="B195" s="52">
        <v>530219</v>
      </c>
      <c r="C195" s="26">
        <v>5</v>
      </c>
      <c r="D195" s="26">
        <v>3</v>
      </c>
      <c r="E195" s="42" t="s">
        <v>70</v>
      </c>
      <c r="F195" s="26">
        <v>19</v>
      </c>
      <c r="G195" s="27" t="s">
        <v>265</v>
      </c>
    </row>
    <row r="196" spans="2:7">
      <c r="B196" s="52">
        <v>530220</v>
      </c>
      <c r="C196" s="26">
        <v>5</v>
      </c>
      <c r="D196" s="26">
        <v>3</v>
      </c>
      <c r="E196" s="42" t="s">
        <v>70</v>
      </c>
      <c r="F196" s="26">
        <v>20</v>
      </c>
      <c r="G196" s="27" t="s">
        <v>266</v>
      </c>
    </row>
    <row r="197" spans="2:7">
      <c r="B197" s="52">
        <v>530221</v>
      </c>
      <c r="C197" s="26">
        <v>5</v>
      </c>
      <c r="D197" s="26">
        <v>3</v>
      </c>
      <c r="E197" s="42" t="s">
        <v>70</v>
      </c>
      <c r="F197" s="26">
        <v>21</v>
      </c>
      <c r="G197" s="27" t="s">
        <v>267</v>
      </c>
    </row>
    <row r="198" spans="2:7">
      <c r="B198" s="52">
        <v>530222</v>
      </c>
      <c r="C198" s="26">
        <v>5</v>
      </c>
      <c r="D198" s="26">
        <v>3</v>
      </c>
      <c r="E198" s="42" t="s">
        <v>70</v>
      </c>
      <c r="F198" s="26">
        <v>22</v>
      </c>
      <c r="G198" s="27" t="s">
        <v>268</v>
      </c>
    </row>
    <row r="199" spans="2:7">
      <c r="B199" s="52">
        <v>530223</v>
      </c>
      <c r="C199" s="26">
        <v>5</v>
      </c>
      <c r="D199" s="26">
        <v>3</v>
      </c>
      <c r="E199" s="42" t="s">
        <v>70</v>
      </c>
      <c r="F199" s="26">
        <v>23</v>
      </c>
      <c r="G199" s="27" t="s">
        <v>269</v>
      </c>
    </row>
    <row r="200" spans="2:7">
      <c r="B200" s="52">
        <v>530224</v>
      </c>
      <c r="C200" s="26">
        <v>5</v>
      </c>
      <c r="D200" s="26">
        <v>3</v>
      </c>
      <c r="E200" s="42" t="s">
        <v>70</v>
      </c>
      <c r="F200" s="26">
        <v>24</v>
      </c>
      <c r="G200" s="27" t="s">
        <v>270</v>
      </c>
    </row>
    <row r="201" spans="2:7">
      <c r="B201" s="52">
        <v>530225</v>
      </c>
      <c r="C201" s="26">
        <v>5</v>
      </c>
      <c r="D201" s="26">
        <v>3</v>
      </c>
      <c r="E201" s="42" t="s">
        <v>70</v>
      </c>
      <c r="F201" s="26">
        <v>25</v>
      </c>
      <c r="G201" s="27" t="s">
        <v>271</v>
      </c>
    </row>
    <row r="202" spans="2:7">
      <c r="B202" s="52">
        <v>530226</v>
      </c>
      <c r="C202" s="26">
        <v>5</v>
      </c>
      <c r="D202" s="26">
        <v>3</v>
      </c>
      <c r="E202" s="42" t="s">
        <v>70</v>
      </c>
      <c r="F202" s="26">
        <v>26</v>
      </c>
      <c r="G202" s="27" t="s">
        <v>272</v>
      </c>
    </row>
    <row r="203" spans="2:7">
      <c r="B203" s="52">
        <v>530227</v>
      </c>
      <c r="C203" s="26">
        <v>5</v>
      </c>
      <c r="D203" s="26">
        <v>3</v>
      </c>
      <c r="E203" s="42" t="s">
        <v>70</v>
      </c>
      <c r="F203" s="26">
        <v>27</v>
      </c>
      <c r="G203" s="27" t="s">
        <v>273</v>
      </c>
    </row>
    <row r="204" spans="2:7">
      <c r="B204" s="52">
        <v>530228</v>
      </c>
      <c r="C204" s="26">
        <v>5</v>
      </c>
      <c r="D204" s="26">
        <v>3</v>
      </c>
      <c r="E204" s="42" t="s">
        <v>70</v>
      </c>
      <c r="F204" s="26">
        <v>28</v>
      </c>
      <c r="G204" s="27" t="s">
        <v>274</v>
      </c>
    </row>
    <row r="205" spans="2:7">
      <c r="B205" s="52">
        <v>530229</v>
      </c>
      <c r="C205" s="26">
        <v>5</v>
      </c>
      <c r="D205" s="26">
        <v>3</v>
      </c>
      <c r="E205" s="42" t="s">
        <v>70</v>
      </c>
      <c r="F205" s="26">
        <v>29</v>
      </c>
      <c r="G205" s="27" t="s">
        <v>275</v>
      </c>
    </row>
    <row r="206" spans="2:7">
      <c r="B206" s="52">
        <v>530230</v>
      </c>
      <c r="C206" s="26">
        <v>5</v>
      </c>
      <c r="D206" s="26">
        <v>3</v>
      </c>
      <c r="E206" s="42" t="s">
        <v>70</v>
      </c>
      <c r="F206" s="26">
        <v>30</v>
      </c>
      <c r="G206" s="27" t="s">
        <v>276</v>
      </c>
    </row>
    <row r="207" spans="2:7" ht="24">
      <c r="B207" s="52">
        <v>530231</v>
      </c>
      <c r="C207" s="26">
        <v>5</v>
      </c>
      <c r="D207" s="26">
        <v>3</v>
      </c>
      <c r="E207" s="42" t="s">
        <v>70</v>
      </c>
      <c r="F207" s="26">
        <v>31</v>
      </c>
      <c r="G207" s="28" t="s">
        <v>277</v>
      </c>
    </row>
    <row r="208" spans="2:7">
      <c r="B208" s="52">
        <v>530232</v>
      </c>
      <c r="C208" s="26">
        <v>5</v>
      </c>
      <c r="D208" s="26">
        <v>3</v>
      </c>
      <c r="E208" s="42" t="s">
        <v>70</v>
      </c>
      <c r="F208" s="26">
        <v>32</v>
      </c>
      <c r="G208" s="27" t="s">
        <v>278</v>
      </c>
    </row>
    <row r="209" spans="2:7">
      <c r="B209" s="52">
        <v>530233</v>
      </c>
      <c r="C209" s="26">
        <v>5</v>
      </c>
      <c r="D209" s="26">
        <v>3</v>
      </c>
      <c r="E209" s="42" t="s">
        <v>70</v>
      </c>
      <c r="F209" s="26">
        <v>33</v>
      </c>
      <c r="G209" s="27" t="s">
        <v>279</v>
      </c>
    </row>
    <row r="210" spans="2:7">
      <c r="B210" s="52">
        <v>530234</v>
      </c>
      <c r="C210" s="26">
        <v>5</v>
      </c>
      <c r="D210" s="26">
        <v>3</v>
      </c>
      <c r="E210" s="42" t="s">
        <v>70</v>
      </c>
      <c r="F210" s="26">
        <v>34</v>
      </c>
      <c r="G210" s="27" t="s">
        <v>280</v>
      </c>
    </row>
    <row r="211" spans="2:7">
      <c r="B211" s="52">
        <v>530235</v>
      </c>
      <c r="C211" s="26">
        <v>5</v>
      </c>
      <c r="D211" s="26">
        <v>3</v>
      </c>
      <c r="E211" s="42" t="s">
        <v>70</v>
      </c>
      <c r="F211" s="26">
        <v>35</v>
      </c>
      <c r="G211" s="27" t="s">
        <v>281</v>
      </c>
    </row>
    <row r="212" spans="2:7">
      <c r="B212" s="52">
        <v>530236</v>
      </c>
      <c r="C212" s="26">
        <v>5</v>
      </c>
      <c r="D212" s="26">
        <v>3</v>
      </c>
      <c r="E212" s="42" t="s">
        <v>70</v>
      </c>
      <c r="F212" s="26">
        <v>36</v>
      </c>
      <c r="G212" s="27" t="s">
        <v>282</v>
      </c>
    </row>
    <row r="213" spans="2:7">
      <c r="B213" s="52">
        <v>530237</v>
      </c>
      <c r="C213" s="26">
        <v>5</v>
      </c>
      <c r="D213" s="26">
        <v>3</v>
      </c>
      <c r="E213" s="42" t="s">
        <v>70</v>
      </c>
      <c r="F213" s="26">
        <v>37</v>
      </c>
      <c r="G213" s="27" t="s">
        <v>283</v>
      </c>
    </row>
    <row r="214" spans="2:7">
      <c r="B214" s="52">
        <v>530238</v>
      </c>
      <c r="C214" s="26">
        <v>5</v>
      </c>
      <c r="D214" s="26">
        <v>3</v>
      </c>
      <c r="E214" s="42" t="s">
        <v>70</v>
      </c>
      <c r="F214" s="26">
        <v>38</v>
      </c>
      <c r="G214" s="27" t="s">
        <v>284</v>
      </c>
    </row>
    <row r="215" spans="2:7">
      <c r="B215" s="52">
        <v>530239</v>
      </c>
      <c r="C215" s="26">
        <v>5</v>
      </c>
      <c r="D215" s="26">
        <v>3</v>
      </c>
      <c r="E215" s="42" t="s">
        <v>70</v>
      </c>
      <c r="F215" s="26">
        <v>39</v>
      </c>
      <c r="G215" s="27" t="s">
        <v>285</v>
      </c>
    </row>
    <row r="216" spans="2:7">
      <c r="B216" s="52">
        <v>530240</v>
      </c>
      <c r="C216" s="26">
        <v>5</v>
      </c>
      <c r="D216" s="26">
        <v>3</v>
      </c>
      <c r="E216" s="42" t="s">
        <v>70</v>
      </c>
      <c r="F216" s="26">
        <v>40</v>
      </c>
      <c r="G216" s="27" t="s">
        <v>286</v>
      </c>
    </row>
    <row r="217" spans="2:7" ht="24">
      <c r="B217" s="52">
        <v>530241</v>
      </c>
      <c r="C217" s="26">
        <v>5</v>
      </c>
      <c r="D217" s="26">
        <v>3</v>
      </c>
      <c r="E217" s="42" t="s">
        <v>70</v>
      </c>
      <c r="F217" s="26">
        <v>41</v>
      </c>
      <c r="G217" s="28" t="s">
        <v>287</v>
      </c>
    </row>
    <row r="218" spans="2:7" ht="24">
      <c r="B218" s="52">
        <v>530242</v>
      </c>
      <c r="C218" s="26">
        <v>5</v>
      </c>
      <c r="D218" s="26">
        <v>3</v>
      </c>
      <c r="E218" s="42" t="s">
        <v>70</v>
      </c>
      <c r="F218" s="26">
        <v>42</v>
      </c>
      <c r="G218" s="28" t="s">
        <v>288</v>
      </c>
    </row>
    <row r="219" spans="2:7">
      <c r="B219" s="52">
        <v>530243</v>
      </c>
      <c r="C219" s="26">
        <v>5</v>
      </c>
      <c r="D219" s="26">
        <v>3</v>
      </c>
      <c r="E219" s="42" t="s">
        <v>70</v>
      </c>
      <c r="F219" s="26">
        <v>43</v>
      </c>
      <c r="G219" s="27" t="s">
        <v>289</v>
      </c>
    </row>
    <row r="220" spans="2:7">
      <c r="B220" s="52">
        <v>530244</v>
      </c>
      <c r="C220" s="26">
        <v>5</v>
      </c>
      <c r="D220" s="26">
        <v>3</v>
      </c>
      <c r="E220" s="42" t="s">
        <v>70</v>
      </c>
      <c r="F220" s="26">
        <v>44</v>
      </c>
      <c r="G220" s="27" t="s">
        <v>290</v>
      </c>
    </row>
    <row r="221" spans="2:7">
      <c r="B221" s="52">
        <v>530245</v>
      </c>
      <c r="C221" s="26">
        <v>5</v>
      </c>
      <c r="D221" s="26">
        <v>3</v>
      </c>
      <c r="E221" s="42" t="s">
        <v>70</v>
      </c>
      <c r="F221" s="26">
        <v>45</v>
      </c>
      <c r="G221" s="27" t="s">
        <v>291</v>
      </c>
    </row>
    <row r="222" spans="2:7" ht="24">
      <c r="B222" s="52">
        <v>530246</v>
      </c>
      <c r="C222" s="26">
        <v>5</v>
      </c>
      <c r="D222" s="26">
        <v>3</v>
      </c>
      <c r="E222" s="42" t="s">
        <v>70</v>
      </c>
      <c r="F222" s="26">
        <v>46</v>
      </c>
      <c r="G222" s="28" t="s">
        <v>292</v>
      </c>
    </row>
    <row r="223" spans="2:7">
      <c r="B223" s="52">
        <v>530247</v>
      </c>
      <c r="C223" s="26">
        <v>5</v>
      </c>
      <c r="D223" s="26">
        <v>3</v>
      </c>
      <c r="E223" s="42" t="s">
        <v>70</v>
      </c>
      <c r="F223" s="26">
        <v>47</v>
      </c>
      <c r="G223" s="27" t="s">
        <v>293</v>
      </c>
    </row>
    <row r="224" spans="2:7">
      <c r="B224" s="52">
        <v>530248</v>
      </c>
      <c r="C224" s="26">
        <v>5</v>
      </c>
      <c r="D224" s="26">
        <v>3</v>
      </c>
      <c r="E224" s="42" t="s">
        <v>70</v>
      </c>
      <c r="F224" s="26">
        <v>48</v>
      </c>
      <c r="G224" s="27" t="s">
        <v>294</v>
      </c>
    </row>
    <row r="225" spans="2:7">
      <c r="B225" s="52">
        <v>530249</v>
      </c>
      <c r="C225" s="26">
        <v>5</v>
      </c>
      <c r="D225" s="26">
        <v>3</v>
      </c>
      <c r="E225" s="42" t="s">
        <v>70</v>
      </c>
      <c r="F225" s="26">
        <v>49</v>
      </c>
      <c r="G225" s="27" t="s">
        <v>295</v>
      </c>
    </row>
    <row r="226" spans="2:7">
      <c r="B226" s="52">
        <v>530299</v>
      </c>
      <c r="C226" s="26">
        <v>5</v>
      </c>
      <c r="D226" s="26">
        <v>3</v>
      </c>
      <c r="E226" s="42" t="s">
        <v>70</v>
      </c>
      <c r="F226" s="26">
        <v>99</v>
      </c>
      <c r="G226" s="27" t="s">
        <v>296</v>
      </c>
    </row>
    <row r="227" spans="2:7">
      <c r="B227" s="52">
        <v>5303</v>
      </c>
      <c r="C227" s="33">
        <v>5</v>
      </c>
      <c r="D227" s="33">
        <v>3</v>
      </c>
      <c r="E227" s="42" t="s">
        <v>72</v>
      </c>
      <c r="F227" s="35"/>
      <c r="G227" s="36" t="s">
        <v>297</v>
      </c>
    </row>
    <row r="228" spans="2:7">
      <c r="B228" s="52">
        <v>530301</v>
      </c>
      <c r="C228" s="26">
        <v>5</v>
      </c>
      <c r="D228" s="26">
        <v>3</v>
      </c>
      <c r="E228" s="42" t="s">
        <v>72</v>
      </c>
      <c r="F228" s="42" t="s">
        <v>68</v>
      </c>
      <c r="G228" s="27" t="s">
        <v>298</v>
      </c>
    </row>
    <row r="229" spans="2:7">
      <c r="B229" s="52">
        <v>530302</v>
      </c>
      <c r="C229" s="26">
        <v>5</v>
      </c>
      <c r="D229" s="26">
        <v>3</v>
      </c>
      <c r="E229" s="42" t="s">
        <v>72</v>
      </c>
      <c r="F229" s="42" t="s">
        <v>70</v>
      </c>
      <c r="G229" s="27" t="s">
        <v>299</v>
      </c>
    </row>
    <row r="230" spans="2:7">
      <c r="B230" s="52">
        <v>530303</v>
      </c>
      <c r="C230" s="26">
        <v>5</v>
      </c>
      <c r="D230" s="26">
        <v>3</v>
      </c>
      <c r="E230" s="42" t="s">
        <v>72</v>
      </c>
      <c r="F230" s="42" t="s">
        <v>72</v>
      </c>
      <c r="G230" s="27" t="s">
        <v>300</v>
      </c>
    </row>
    <row r="231" spans="2:7">
      <c r="B231" s="52">
        <v>530304</v>
      </c>
      <c r="C231" s="26">
        <v>5</v>
      </c>
      <c r="D231" s="26">
        <v>3</v>
      </c>
      <c r="E231" s="42" t="s">
        <v>72</v>
      </c>
      <c r="F231" s="42" t="s">
        <v>90</v>
      </c>
      <c r="G231" s="27" t="s">
        <v>301</v>
      </c>
    </row>
    <row r="232" spans="2:7">
      <c r="B232" s="52">
        <v>530305</v>
      </c>
      <c r="C232" s="26">
        <v>5</v>
      </c>
      <c r="D232" s="26">
        <v>3</v>
      </c>
      <c r="E232" s="42" t="s">
        <v>72</v>
      </c>
      <c r="F232" s="42" t="s">
        <v>74</v>
      </c>
      <c r="G232" s="27" t="s">
        <v>302</v>
      </c>
    </row>
    <row r="233" spans="2:7">
      <c r="B233" s="52">
        <v>530306</v>
      </c>
      <c r="C233" s="26">
        <v>5</v>
      </c>
      <c r="D233" s="26">
        <v>3</v>
      </c>
      <c r="E233" s="42" t="s">
        <v>72</v>
      </c>
      <c r="F233" s="42" t="s">
        <v>76</v>
      </c>
      <c r="G233" s="27" t="s">
        <v>303</v>
      </c>
    </row>
    <row r="234" spans="2:7" ht="24">
      <c r="B234" s="52">
        <v>530307</v>
      </c>
      <c r="C234" s="26">
        <v>5</v>
      </c>
      <c r="D234" s="26">
        <v>3</v>
      </c>
      <c r="E234" s="42" t="s">
        <v>72</v>
      </c>
      <c r="F234" s="42" t="s">
        <v>78</v>
      </c>
      <c r="G234" s="28" t="s">
        <v>304</v>
      </c>
    </row>
    <row r="235" spans="2:7">
      <c r="B235" s="52">
        <v>530308</v>
      </c>
      <c r="C235" s="26">
        <v>5</v>
      </c>
      <c r="D235" s="26">
        <v>3</v>
      </c>
      <c r="E235" s="42" t="s">
        <v>72</v>
      </c>
      <c r="F235" s="42" t="s">
        <v>80</v>
      </c>
      <c r="G235" s="27" t="s">
        <v>305</v>
      </c>
    </row>
    <row r="236" spans="2:7">
      <c r="B236" s="52">
        <v>530309</v>
      </c>
      <c r="C236" s="26">
        <v>5</v>
      </c>
      <c r="D236" s="26">
        <v>3</v>
      </c>
      <c r="E236" s="42" t="s">
        <v>72</v>
      </c>
      <c r="F236" s="42" t="s">
        <v>82</v>
      </c>
      <c r="G236" s="27" t="s">
        <v>306</v>
      </c>
    </row>
    <row r="237" spans="2:7">
      <c r="B237" s="52">
        <v>5304</v>
      </c>
      <c r="C237" s="33">
        <v>5</v>
      </c>
      <c r="D237" s="33">
        <v>3</v>
      </c>
      <c r="E237" s="42" t="s">
        <v>90</v>
      </c>
      <c r="F237" s="35"/>
      <c r="G237" s="36" t="s">
        <v>307</v>
      </c>
    </row>
    <row r="238" spans="2:7">
      <c r="B238" s="52">
        <v>530401</v>
      </c>
      <c r="C238" s="26">
        <v>5</v>
      </c>
      <c r="D238" s="26">
        <v>3</v>
      </c>
      <c r="E238" s="42" t="s">
        <v>90</v>
      </c>
      <c r="F238" s="42" t="s">
        <v>68</v>
      </c>
      <c r="G238" s="27" t="s">
        <v>308</v>
      </c>
    </row>
    <row r="239" spans="2:7" ht="24">
      <c r="B239" s="52">
        <v>530402</v>
      </c>
      <c r="C239" s="26">
        <v>5</v>
      </c>
      <c r="D239" s="26">
        <v>3</v>
      </c>
      <c r="E239" s="42" t="s">
        <v>90</v>
      </c>
      <c r="F239" s="42" t="s">
        <v>70</v>
      </c>
      <c r="G239" s="28" t="s">
        <v>309</v>
      </c>
    </row>
    <row r="240" spans="2:7">
      <c r="B240" s="52">
        <v>530403</v>
      </c>
      <c r="C240" s="26">
        <v>5</v>
      </c>
      <c r="D240" s="26">
        <v>3</v>
      </c>
      <c r="E240" s="42" t="s">
        <v>90</v>
      </c>
      <c r="F240" s="42" t="s">
        <v>72</v>
      </c>
      <c r="G240" s="27" t="s">
        <v>310</v>
      </c>
    </row>
    <row r="241" spans="2:7">
      <c r="B241" s="52">
        <v>530404</v>
      </c>
      <c r="C241" s="26">
        <v>5</v>
      </c>
      <c r="D241" s="26">
        <v>3</v>
      </c>
      <c r="E241" s="42" t="s">
        <v>90</v>
      </c>
      <c r="F241" s="42" t="s">
        <v>90</v>
      </c>
      <c r="G241" s="27" t="s">
        <v>311</v>
      </c>
    </row>
    <row r="242" spans="2:7">
      <c r="B242" s="52">
        <v>530405</v>
      </c>
      <c r="C242" s="26">
        <v>5</v>
      </c>
      <c r="D242" s="26">
        <v>3</v>
      </c>
      <c r="E242" s="42" t="s">
        <v>90</v>
      </c>
      <c r="F242" s="42" t="s">
        <v>74</v>
      </c>
      <c r="G242" s="27" t="s">
        <v>312</v>
      </c>
    </row>
    <row r="243" spans="2:7">
      <c r="B243" s="52">
        <v>530406</v>
      </c>
      <c r="C243" s="26">
        <v>5</v>
      </c>
      <c r="D243" s="26">
        <v>3</v>
      </c>
      <c r="E243" s="42" t="s">
        <v>90</v>
      </c>
      <c r="F243" s="42" t="s">
        <v>76</v>
      </c>
      <c r="G243" s="27" t="s">
        <v>313</v>
      </c>
    </row>
    <row r="244" spans="2:7">
      <c r="B244" s="52">
        <v>530408</v>
      </c>
      <c r="C244" s="26">
        <v>5</v>
      </c>
      <c r="D244" s="26">
        <v>3</v>
      </c>
      <c r="E244" s="42" t="s">
        <v>90</v>
      </c>
      <c r="F244" s="42" t="s">
        <v>80</v>
      </c>
      <c r="G244" s="27" t="s">
        <v>314</v>
      </c>
    </row>
    <row r="245" spans="2:7">
      <c r="B245" s="52">
        <v>530409</v>
      </c>
      <c r="C245" s="26">
        <v>5</v>
      </c>
      <c r="D245" s="26">
        <v>3</v>
      </c>
      <c r="E245" s="42" t="s">
        <v>90</v>
      </c>
      <c r="F245" s="42" t="s">
        <v>82</v>
      </c>
      <c r="G245" s="27" t="s">
        <v>315</v>
      </c>
    </row>
    <row r="246" spans="2:7">
      <c r="B246" s="52">
        <v>530410</v>
      </c>
      <c r="C246" s="26">
        <v>5</v>
      </c>
      <c r="D246" s="26">
        <v>3</v>
      </c>
      <c r="E246" s="42" t="s">
        <v>90</v>
      </c>
      <c r="F246" s="26">
        <v>10</v>
      </c>
      <c r="G246" s="27" t="s">
        <v>316</v>
      </c>
    </row>
    <row r="247" spans="2:7">
      <c r="B247" s="52">
        <v>530415</v>
      </c>
      <c r="C247" s="26">
        <v>5</v>
      </c>
      <c r="D247" s="26">
        <v>3</v>
      </c>
      <c r="E247" s="42" t="s">
        <v>90</v>
      </c>
      <c r="F247" s="26">
        <v>15</v>
      </c>
      <c r="G247" s="27" t="s">
        <v>317</v>
      </c>
    </row>
    <row r="248" spans="2:7">
      <c r="B248" s="52">
        <v>530417</v>
      </c>
      <c r="C248" s="26">
        <v>5</v>
      </c>
      <c r="D248" s="26">
        <v>3</v>
      </c>
      <c r="E248" s="42" t="s">
        <v>90</v>
      </c>
      <c r="F248" s="26">
        <v>17</v>
      </c>
      <c r="G248" s="27" t="s">
        <v>318</v>
      </c>
    </row>
    <row r="249" spans="2:7">
      <c r="B249" s="52">
        <v>530418</v>
      </c>
      <c r="C249" s="26">
        <v>5</v>
      </c>
      <c r="D249" s="26">
        <v>3</v>
      </c>
      <c r="E249" s="42" t="s">
        <v>90</v>
      </c>
      <c r="F249" s="26">
        <v>18</v>
      </c>
      <c r="G249" s="27" t="s">
        <v>319</v>
      </c>
    </row>
    <row r="250" spans="2:7">
      <c r="B250" s="52">
        <v>530419</v>
      </c>
      <c r="C250" s="26">
        <v>5</v>
      </c>
      <c r="D250" s="26">
        <v>3</v>
      </c>
      <c r="E250" s="42" t="s">
        <v>90</v>
      </c>
      <c r="F250" s="26">
        <v>19</v>
      </c>
      <c r="G250" s="27" t="s">
        <v>320</v>
      </c>
    </row>
    <row r="251" spans="2:7" ht="24">
      <c r="B251" s="52">
        <v>530420</v>
      </c>
      <c r="C251" s="26">
        <v>5</v>
      </c>
      <c r="D251" s="26">
        <v>3</v>
      </c>
      <c r="E251" s="42" t="s">
        <v>90</v>
      </c>
      <c r="F251" s="26">
        <v>20</v>
      </c>
      <c r="G251" s="28" t="s">
        <v>321</v>
      </c>
    </row>
    <row r="252" spans="2:7" ht="24">
      <c r="B252" s="52">
        <v>530421</v>
      </c>
      <c r="C252" s="26">
        <v>5</v>
      </c>
      <c r="D252" s="26">
        <v>3</v>
      </c>
      <c r="E252" s="42" t="s">
        <v>90</v>
      </c>
      <c r="F252" s="26">
        <v>21</v>
      </c>
      <c r="G252" s="28" t="s">
        <v>322</v>
      </c>
    </row>
    <row r="253" spans="2:7">
      <c r="B253" s="52">
        <v>530422</v>
      </c>
      <c r="C253" s="26">
        <v>5</v>
      </c>
      <c r="D253" s="26">
        <v>3</v>
      </c>
      <c r="E253" s="42" t="s">
        <v>90</v>
      </c>
      <c r="F253" s="26">
        <v>22</v>
      </c>
      <c r="G253" s="27" t="s">
        <v>323</v>
      </c>
    </row>
    <row r="254" spans="2:7">
      <c r="B254" s="52">
        <v>530423</v>
      </c>
      <c r="C254" s="26">
        <v>5</v>
      </c>
      <c r="D254" s="26">
        <v>3</v>
      </c>
      <c r="E254" s="42" t="s">
        <v>90</v>
      </c>
      <c r="F254" s="26">
        <v>23</v>
      </c>
      <c r="G254" s="27" t="s">
        <v>324</v>
      </c>
    </row>
    <row r="255" spans="2:7">
      <c r="B255" s="52">
        <v>530424</v>
      </c>
      <c r="C255" s="26">
        <v>5</v>
      </c>
      <c r="D255" s="26">
        <v>3</v>
      </c>
      <c r="E255" s="42" t="s">
        <v>90</v>
      </c>
      <c r="F255" s="26">
        <v>24</v>
      </c>
      <c r="G255" s="27" t="s">
        <v>325</v>
      </c>
    </row>
    <row r="256" spans="2:7" ht="24">
      <c r="B256" s="52">
        <v>530425</v>
      </c>
      <c r="C256" s="26">
        <v>5</v>
      </c>
      <c r="D256" s="26">
        <v>3</v>
      </c>
      <c r="E256" s="42" t="s">
        <v>90</v>
      </c>
      <c r="F256" s="26">
        <v>25</v>
      </c>
      <c r="G256" s="28" t="s">
        <v>326</v>
      </c>
    </row>
    <row r="257" spans="2:7">
      <c r="B257" s="52">
        <v>530499</v>
      </c>
      <c r="C257" s="26">
        <v>5</v>
      </c>
      <c r="D257" s="26">
        <v>3</v>
      </c>
      <c r="E257" s="42" t="s">
        <v>90</v>
      </c>
      <c r="F257" s="26">
        <v>99</v>
      </c>
      <c r="G257" s="27" t="s">
        <v>327</v>
      </c>
    </row>
    <row r="258" spans="2:7">
      <c r="B258" s="52">
        <v>5305</v>
      </c>
      <c r="C258" s="33">
        <v>5</v>
      </c>
      <c r="D258" s="33">
        <v>3</v>
      </c>
      <c r="E258" s="42" t="s">
        <v>74</v>
      </c>
      <c r="F258" s="35"/>
      <c r="G258" s="36" t="s">
        <v>328</v>
      </c>
    </row>
    <row r="259" spans="2:7">
      <c r="B259" s="52">
        <v>530501</v>
      </c>
      <c r="C259" s="26">
        <v>5</v>
      </c>
      <c r="D259" s="26">
        <v>3</v>
      </c>
      <c r="E259" s="42" t="s">
        <v>74</v>
      </c>
      <c r="F259" s="42" t="s">
        <v>68</v>
      </c>
      <c r="G259" s="27" t="s">
        <v>329</v>
      </c>
    </row>
    <row r="260" spans="2:7" ht="24">
      <c r="B260" s="52">
        <v>530502</v>
      </c>
      <c r="C260" s="26">
        <v>5</v>
      </c>
      <c r="D260" s="26">
        <v>3</v>
      </c>
      <c r="E260" s="42" t="s">
        <v>74</v>
      </c>
      <c r="F260" s="42" t="s">
        <v>70</v>
      </c>
      <c r="G260" s="28" t="s">
        <v>330</v>
      </c>
    </row>
    <row r="261" spans="2:7">
      <c r="B261" s="52">
        <v>530503</v>
      </c>
      <c r="C261" s="26">
        <v>5</v>
      </c>
      <c r="D261" s="26">
        <v>3</v>
      </c>
      <c r="E261" s="42" t="s">
        <v>74</v>
      </c>
      <c r="F261" s="42" t="s">
        <v>72</v>
      </c>
      <c r="G261" s="27" t="s">
        <v>331</v>
      </c>
    </row>
    <row r="262" spans="2:7">
      <c r="B262" s="52">
        <v>530504</v>
      </c>
      <c r="C262" s="26">
        <v>5</v>
      </c>
      <c r="D262" s="26">
        <v>3</v>
      </c>
      <c r="E262" s="42" t="s">
        <v>74</v>
      </c>
      <c r="F262" s="42" t="s">
        <v>90</v>
      </c>
      <c r="G262" s="27" t="s">
        <v>332</v>
      </c>
    </row>
    <row r="263" spans="2:7">
      <c r="B263" s="52">
        <v>530505</v>
      </c>
      <c r="C263" s="26">
        <v>5</v>
      </c>
      <c r="D263" s="26">
        <v>3</v>
      </c>
      <c r="E263" s="42" t="s">
        <v>74</v>
      </c>
      <c r="F263" s="42" t="s">
        <v>74</v>
      </c>
      <c r="G263" s="27" t="s">
        <v>333</v>
      </c>
    </row>
    <row r="264" spans="2:7">
      <c r="B264" s="52">
        <v>530506</v>
      </c>
      <c r="C264" s="26">
        <v>5</v>
      </c>
      <c r="D264" s="26">
        <v>3</v>
      </c>
      <c r="E264" s="42" t="s">
        <v>74</v>
      </c>
      <c r="F264" s="42" t="s">
        <v>76</v>
      </c>
      <c r="G264" s="27" t="s">
        <v>334</v>
      </c>
    </row>
    <row r="265" spans="2:7">
      <c r="B265" s="52">
        <v>530515</v>
      </c>
      <c r="C265" s="26">
        <v>5</v>
      </c>
      <c r="D265" s="26">
        <v>3</v>
      </c>
      <c r="E265" s="42" t="s">
        <v>74</v>
      </c>
      <c r="F265" s="26">
        <v>15</v>
      </c>
      <c r="G265" s="27" t="s">
        <v>335</v>
      </c>
    </row>
    <row r="266" spans="2:7">
      <c r="B266" s="52">
        <v>530516</v>
      </c>
      <c r="C266" s="26">
        <v>5</v>
      </c>
      <c r="D266" s="26">
        <v>3</v>
      </c>
      <c r="E266" s="42" t="s">
        <v>74</v>
      </c>
      <c r="F266" s="26">
        <v>16</v>
      </c>
      <c r="G266" s="27" t="s">
        <v>336</v>
      </c>
    </row>
    <row r="267" spans="2:7">
      <c r="B267" s="52">
        <v>530517</v>
      </c>
      <c r="C267" s="26">
        <v>5</v>
      </c>
      <c r="D267" s="26">
        <v>3</v>
      </c>
      <c r="E267" s="42" t="s">
        <v>74</v>
      </c>
      <c r="F267" s="26">
        <v>17</v>
      </c>
      <c r="G267" s="27" t="s">
        <v>337</v>
      </c>
    </row>
    <row r="268" spans="2:7">
      <c r="B268" s="52">
        <v>530518</v>
      </c>
      <c r="C268" s="26">
        <v>5</v>
      </c>
      <c r="D268" s="26">
        <v>3</v>
      </c>
      <c r="E268" s="42" t="s">
        <v>74</v>
      </c>
      <c r="F268" s="26">
        <v>18</v>
      </c>
      <c r="G268" s="27" t="s">
        <v>338</v>
      </c>
    </row>
    <row r="269" spans="2:7">
      <c r="B269" s="52">
        <v>530519</v>
      </c>
      <c r="C269" s="26">
        <v>5</v>
      </c>
      <c r="D269" s="26">
        <v>3</v>
      </c>
      <c r="E269" s="42" t="s">
        <v>74</v>
      </c>
      <c r="F269" s="26">
        <v>19</v>
      </c>
      <c r="G269" s="27" t="s">
        <v>339</v>
      </c>
    </row>
    <row r="270" spans="2:7">
      <c r="B270" s="52">
        <v>530599</v>
      </c>
      <c r="C270" s="26">
        <v>5</v>
      </c>
      <c r="D270" s="26">
        <v>3</v>
      </c>
      <c r="E270" s="42" t="s">
        <v>74</v>
      </c>
      <c r="F270" s="26">
        <v>99</v>
      </c>
      <c r="G270" s="27" t="s">
        <v>340</v>
      </c>
    </row>
    <row r="271" spans="2:7">
      <c r="B271" s="52">
        <v>5306</v>
      </c>
      <c r="C271" s="33">
        <v>5</v>
      </c>
      <c r="D271" s="33">
        <v>3</v>
      </c>
      <c r="E271" s="42" t="s">
        <v>76</v>
      </c>
      <c r="F271" s="35"/>
      <c r="G271" s="36" t="s">
        <v>341</v>
      </c>
    </row>
    <row r="272" spans="2:7">
      <c r="B272" s="52">
        <v>530601</v>
      </c>
      <c r="C272" s="26">
        <v>5</v>
      </c>
      <c r="D272" s="26">
        <v>3</v>
      </c>
      <c r="E272" s="42" t="s">
        <v>76</v>
      </c>
      <c r="F272" s="42" t="s">
        <v>68</v>
      </c>
      <c r="G272" s="27" t="s">
        <v>342</v>
      </c>
    </row>
    <row r="273" spans="2:7">
      <c r="B273" s="52">
        <v>530602</v>
      </c>
      <c r="C273" s="26">
        <v>5</v>
      </c>
      <c r="D273" s="26">
        <v>3</v>
      </c>
      <c r="E273" s="42" t="s">
        <v>76</v>
      </c>
      <c r="F273" s="42" t="s">
        <v>70</v>
      </c>
      <c r="G273" s="27" t="s">
        <v>343</v>
      </c>
    </row>
    <row r="274" spans="2:7">
      <c r="B274" s="52">
        <v>530603</v>
      </c>
      <c r="C274" s="26">
        <v>5</v>
      </c>
      <c r="D274" s="26">
        <v>3</v>
      </c>
      <c r="E274" s="42" t="s">
        <v>76</v>
      </c>
      <c r="F274" s="42" t="s">
        <v>72</v>
      </c>
      <c r="G274" s="27" t="s">
        <v>344</v>
      </c>
    </row>
    <row r="275" spans="2:7">
      <c r="B275" s="52">
        <v>530604</v>
      </c>
      <c r="C275" s="26">
        <v>5</v>
      </c>
      <c r="D275" s="26">
        <v>3</v>
      </c>
      <c r="E275" s="42" t="s">
        <v>76</v>
      </c>
      <c r="F275" s="42" t="s">
        <v>90</v>
      </c>
      <c r="G275" s="27" t="s">
        <v>345</v>
      </c>
    </row>
    <row r="276" spans="2:7">
      <c r="B276" s="52">
        <v>530605</v>
      </c>
      <c r="C276" s="26">
        <v>5</v>
      </c>
      <c r="D276" s="26">
        <v>3</v>
      </c>
      <c r="E276" s="42" t="s">
        <v>76</v>
      </c>
      <c r="F276" s="42" t="s">
        <v>74</v>
      </c>
      <c r="G276" s="27" t="s">
        <v>346</v>
      </c>
    </row>
    <row r="277" spans="2:7">
      <c r="B277" s="52">
        <v>530606</v>
      </c>
      <c r="C277" s="26">
        <v>5</v>
      </c>
      <c r="D277" s="26">
        <v>3</v>
      </c>
      <c r="E277" s="42" t="s">
        <v>76</v>
      </c>
      <c r="F277" s="42" t="s">
        <v>76</v>
      </c>
      <c r="G277" s="27" t="s">
        <v>347</v>
      </c>
    </row>
    <row r="278" spans="2:7">
      <c r="B278" s="52">
        <v>530607</v>
      </c>
      <c r="C278" s="26">
        <v>5</v>
      </c>
      <c r="D278" s="26">
        <v>3</v>
      </c>
      <c r="E278" s="42" t="s">
        <v>76</v>
      </c>
      <c r="F278" s="42" t="s">
        <v>78</v>
      </c>
      <c r="G278" s="27" t="s">
        <v>348</v>
      </c>
    </row>
    <row r="279" spans="2:7" ht="24">
      <c r="B279" s="52">
        <v>530608</v>
      </c>
      <c r="C279" s="26">
        <v>5</v>
      </c>
      <c r="D279" s="26">
        <v>3</v>
      </c>
      <c r="E279" s="42" t="s">
        <v>76</v>
      </c>
      <c r="F279" s="42" t="s">
        <v>80</v>
      </c>
      <c r="G279" s="28" t="s">
        <v>349</v>
      </c>
    </row>
    <row r="280" spans="2:7">
      <c r="B280" s="52">
        <v>530609</v>
      </c>
      <c r="C280" s="26">
        <v>5</v>
      </c>
      <c r="D280" s="26">
        <v>3</v>
      </c>
      <c r="E280" s="42" t="s">
        <v>76</v>
      </c>
      <c r="F280" s="42" t="s">
        <v>82</v>
      </c>
      <c r="G280" s="27" t="s">
        <v>260</v>
      </c>
    </row>
    <row r="281" spans="2:7">
      <c r="B281" s="52">
        <v>530610</v>
      </c>
      <c r="C281" s="26">
        <v>5</v>
      </c>
      <c r="D281" s="26">
        <v>3</v>
      </c>
      <c r="E281" s="42" t="s">
        <v>76</v>
      </c>
      <c r="F281" s="26">
        <v>10</v>
      </c>
      <c r="G281" s="27" t="s">
        <v>269</v>
      </c>
    </row>
    <row r="282" spans="2:7">
      <c r="B282" s="52">
        <v>530611</v>
      </c>
      <c r="C282" s="26">
        <v>5</v>
      </c>
      <c r="D282" s="26">
        <v>3</v>
      </c>
      <c r="E282" s="42" t="s">
        <v>76</v>
      </c>
      <c r="F282" s="26">
        <v>11</v>
      </c>
      <c r="G282" s="27" t="s">
        <v>350</v>
      </c>
    </row>
    <row r="283" spans="2:7">
      <c r="B283" s="52">
        <v>530612</v>
      </c>
      <c r="C283" s="26">
        <v>5</v>
      </c>
      <c r="D283" s="26">
        <v>3</v>
      </c>
      <c r="E283" s="42" t="s">
        <v>76</v>
      </c>
      <c r="F283" s="26">
        <v>12</v>
      </c>
      <c r="G283" s="27" t="s">
        <v>351</v>
      </c>
    </row>
    <row r="284" spans="2:7">
      <c r="B284" s="52">
        <v>530613</v>
      </c>
      <c r="C284" s="26">
        <v>5</v>
      </c>
      <c r="D284" s="26">
        <v>3</v>
      </c>
      <c r="E284" s="42" t="s">
        <v>76</v>
      </c>
      <c r="F284" s="26">
        <v>13</v>
      </c>
      <c r="G284" s="27" t="s">
        <v>352</v>
      </c>
    </row>
    <row r="285" spans="2:7">
      <c r="B285" s="52">
        <v>5307</v>
      </c>
      <c r="C285" s="33">
        <v>5</v>
      </c>
      <c r="D285" s="33">
        <v>3</v>
      </c>
      <c r="E285" s="42" t="s">
        <v>78</v>
      </c>
      <c r="F285" s="35"/>
      <c r="G285" s="36" t="s">
        <v>353</v>
      </c>
    </row>
    <row r="286" spans="2:7">
      <c r="B286" s="52">
        <v>530701</v>
      </c>
      <c r="C286" s="26">
        <v>5</v>
      </c>
      <c r="D286" s="26">
        <v>3</v>
      </c>
      <c r="E286" s="42" t="s">
        <v>78</v>
      </c>
      <c r="F286" s="42" t="s">
        <v>68</v>
      </c>
      <c r="G286" s="27" t="s">
        <v>354</v>
      </c>
    </row>
    <row r="287" spans="2:7">
      <c r="B287" s="52">
        <v>530702</v>
      </c>
      <c r="C287" s="26">
        <v>5</v>
      </c>
      <c r="D287" s="26">
        <v>3</v>
      </c>
      <c r="E287" s="42" t="s">
        <v>78</v>
      </c>
      <c r="F287" s="42" t="s">
        <v>70</v>
      </c>
      <c r="G287" s="27" t="s">
        <v>355</v>
      </c>
    </row>
    <row r="288" spans="2:7">
      <c r="B288" s="52">
        <v>530703</v>
      </c>
      <c r="C288" s="26">
        <v>5</v>
      </c>
      <c r="D288" s="26">
        <v>3</v>
      </c>
      <c r="E288" s="42" t="s">
        <v>78</v>
      </c>
      <c r="F288" s="42" t="s">
        <v>72</v>
      </c>
      <c r="G288" s="27" t="s">
        <v>356</v>
      </c>
    </row>
    <row r="289" spans="2:7">
      <c r="B289" s="52">
        <v>530704</v>
      </c>
      <c r="C289" s="26">
        <v>5</v>
      </c>
      <c r="D289" s="26">
        <v>3</v>
      </c>
      <c r="E289" s="42" t="s">
        <v>78</v>
      </c>
      <c r="F289" s="42" t="s">
        <v>90</v>
      </c>
      <c r="G289" s="27" t="s">
        <v>357</v>
      </c>
    </row>
    <row r="290" spans="2:7">
      <c r="B290" s="52">
        <v>5308</v>
      </c>
      <c r="C290" s="33">
        <v>5</v>
      </c>
      <c r="D290" s="33">
        <v>3</v>
      </c>
      <c r="E290" s="43" t="s">
        <v>80</v>
      </c>
      <c r="F290" s="35"/>
      <c r="G290" s="36" t="s">
        <v>358</v>
      </c>
    </row>
    <row r="291" spans="2:7">
      <c r="B291" s="52">
        <v>530801</v>
      </c>
      <c r="C291" s="26">
        <v>5</v>
      </c>
      <c r="D291" s="26">
        <v>3</v>
      </c>
      <c r="E291" s="42" t="s">
        <v>80</v>
      </c>
      <c r="F291" s="42" t="s">
        <v>68</v>
      </c>
      <c r="G291" s="27" t="s">
        <v>359</v>
      </c>
    </row>
    <row r="292" spans="2:7" ht="24">
      <c r="B292" s="52">
        <v>530802</v>
      </c>
      <c r="C292" s="26">
        <v>5</v>
      </c>
      <c r="D292" s="26">
        <v>3</v>
      </c>
      <c r="E292" s="42" t="s">
        <v>80</v>
      </c>
      <c r="F292" s="42" t="s">
        <v>70</v>
      </c>
      <c r="G292" s="28" t="s">
        <v>360</v>
      </c>
    </row>
    <row r="293" spans="2:7">
      <c r="B293" s="52">
        <v>530803</v>
      </c>
      <c r="C293" s="26">
        <v>5</v>
      </c>
      <c r="D293" s="26">
        <v>3</v>
      </c>
      <c r="E293" s="42" t="s">
        <v>80</v>
      </c>
      <c r="F293" s="42" t="s">
        <v>72</v>
      </c>
      <c r="G293" s="27" t="s">
        <v>361</v>
      </c>
    </row>
    <row r="294" spans="2:7">
      <c r="B294" s="52">
        <v>530804</v>
      </c>
      <c r="C294" s="26">
        <v>5</v>
      </c>
      <c r="D294" s="26">
        <v>3</v>
      </c>
      <c r="E294" s="42" t="s">
        <v>80</v>
      </c>
      <c r="F294" s="42" t="s">
        <v>90</v>
      </c>
      <c r="G294" s="27" t="s">
        <v>362</v>
      </c>
    </row>
    <row r="295" spans="2:7">
      <c r="B295" s="52">
        <v>530805</v>
      </c>
      <c r="C295" s="26">
        <v>5</v>
      </c>
      <c r="D295" s="26">
        <v>3</v>
      </c>
      <c r="E295" s="42" t="s">
        <v>80</v>
      </c>
      <c r="F295" s="42" t="s">
        <v>74</v>
      </c>
      <c r="G295" s="27" t="s">
        <v>363</v>
      </c>
    </row>
    <row r="296" spans="2:7">
      <c r="B296" s="52">
        <v>530806</v>
      </c>
      <c r="C296" s="26">
        <v>5</v>
      </c>
      <c r="D296" s="26">
        <v>3</v>
      </c>
      <c r="E296" s="42" t="s">
        <v>80</v>
      </c>
      <c r="F296" s="42" t="s">
        <v>76</v>
      </c>
      <c r="G296" s="27" t="s">
        <v>364</v>
      </c>
    </row>
    <row r="297" spans="2:7">
      <c r="B297" s="52">
        <v>530807</v>
      </c>
      <c r="C297" s="26">
        <v>5</v>
      </c>
      <c r="D297" s="26">
        <v>3</v>
      </c>
      <c r="E297" s="42" t="s">
        <v>80</v>
      </c>
      <c r="F297" s="42" t="s">
        <v>78</v>
      </c>
      <c r="G297" s="27" t="s">
        <v>365</v>
      </c>
    </row>
    <row r="298" spans="2:7">
      <c r="B298" s="52">
        <v>530808</v>
      </c>
      <c r="C298" s="26">
        <v>5</v>
      </c>
      <c r="D298" s="26">
        <v>3</v>
      </c>
      <c r="E298" s="42" t="s">
        <v>80</v>
      </c>
      <c r="F298" s="42" t="s">
        <v>80</v>
      </c>
      <c r="G298" s="27" t="s">
        <v>366</v>
      </c>
    </row>
    <row r="299" spans="2:7">
      <c r="B299" s="52">
        <v>530809</v>
      </c>
      <c r="C299" s="26">
        <v>5</v>
      </c>
      <c r="D299" s="26">
        <v>3</v>
      </c>
      <c r="E299" s="42" t="s">
        <v>80</v>
      </c>
      <c r="F299" s="42" t="s">
        <v>82</v>
      </c>
      <c r="G299" s="27" t="s">
        <v>367</v>
      </c>
    </row>
    <row r="300" spans="2:7">
      <c r="B300" s="52">
        <v>530810</v>
      </c>
      <c r="C300" s="26">
        <v>5</v>
      </c>
      <c r="D300" s="26">
        <v>3</v>
      </c>
      <c r="E300" s="42" t="s">
        <v>80</v>
      </c>
      <c r="F300" s="26">
        <v>10</v>
      </c>
      <c r="G300" s="27" t="s">
        <v>368</v>
      </c>
    </row>
    <row r="301" spans="2:7" ht="24">
      <c r="B301" s="52">
        <v>530811</v>
      </c>
      <c r="C301" s="26">
        <v>5</v>
      </c>
      <c r="D301" s="26">
        <v>3</v>
      </c>
      <c r="E301" s="42" t="s">
        <v>80</v>
      </c>
      <c r="F301" s="26">
        <v>11</v>
      </c>
      <c r="G301" s="28" t="s">
        <v>369</v>
      </c>
    </row>
    <row r="302" spans="2:7">
      <c r="B302" s="52">
        <v>530812</v>
      </c>
      <c r="C302" s="26">
        <v>5</v>
      </c>
      <c r="D302" s="26">
        <v>3</v>
      </c>
      <c r="E302" s="42" t="s">
        <v>80</v>
      </c>
      <c r="F302" s="26">
        <v>12</v>
      </c>
      <c r="G302" s="27" t="s">
        <v>370</v>
      </c>
    </row>
    <row r="303" spans="2:7">
      <c r="B303" s="52">
        <v>530813</v>
      </c>
      <c r="C303" s="26">
        <v>5</v>
      </c>
      <c r="D303" s="26">
        <v>3</v>
      </c>
      <c r="E303" s="42" t="s">
        <v>80</v>
      </c>
      <c r="F303" s="26">
        <v>13</v>
      </c>
      <c r="G303" s="27" t="s">
        <v>371</v>
      </c>
    </row>
    <row r="304" spans="2:7">
      <c r="B304" s="52">
        <v>530814</v>
      </c>
      <c r="C304" s="26">
        <v>5</v>
      </c>
      <c r="D304" s="26">
        <v>3</v>
      </c>
      <c r="E304" s="42" t="s">
        <v>80</v>
      </c>
      <c r="F304" s="26">
        <v>14</v>
      </c>
      <c r="G304" s="27" t="s">
        <v>372</v>
      </c>
    </row>
    <row r="305" spans="2:7">
      <c r="B305" s="52">
        <v>530815</v>
      </c>
      <c r="C305" s="26">
        <v>5</v>
      </c>
      <c r="D305" s="26">
        <v>3</v>
      </c>
      <c r="E305" s="42" t="s">
        <v>80</v>
      </c>
      <c r="F305" s="26">
        <v>15</v>
      </c>
      <c r="G305" s="27" t="s">
        <v>373</v>
      </c>
    </row>
    <row r="306" spans="2:7">
      <c r="B306" s="52">
        <v>530816</v>
      </c>
      <c r="C306" s="26">
        <v>5</v>
      </c>
      <c r="D306" s="26">
        <v>3</v>
      </c>
      <c r="E306" s="42" t="s">
        <v>80</v>
      </c>
      <c r="F306" s="26">
        <v>16</v>
      </c>
      <c r="G306" s="27" t="s">
        <v>374</v>
      </c>
    </row>
    <row r="307" spans="2:7">
      <c r="B307" s="52">
        <v>530817</v>
      </c>
      <c r="C307" s="26">
        <v>5</v>
      </c>
      <c r="D307" s="26">
        <v>3</v>
      </c>
      <c r="E307" s="42" t="s">
        <v>80</v>
      </c>
      <c r="F307" s="26">
        <v>17</v>
      </c>
      <c r="G307" s="27" t="s">
        <v>375</v>
      </c>
    </row>
    <row r="308" spans="2:7" ht="24">
      <c r="B308" s="52">
        <v>530818</v>
      </c>
      <c r="C308" s="26">
        <v>5</v>
      </c>
      <c r="D308" s="26">
        <v>3</v>
      </c>
      <c r="E308" s="42" t="s">
        <v>80</v>
      </c>
      <c r="F308" s="26">
        <v>18</v>
      </c>
      <c r="G308" s="28" t="s">
        <v>376</v>
      </c>
    </row>
    <row r="309" spans="2:7">
      <c r="B309" s="52">
        <v>530819</v>
      </c>
      <c r="C309" s="26">
        <v>5</v>
      </c>
      <c r="D309" s="26">
        <v>3</v>
      </c>
      <c r="E309" s="42" t="s">
        <v>80</v>
      </c>
      <c r="F309" s="26">
        <v>19</v>
      </c>
      <c r="G309" s="27" t="s">
        <v>377</v>
      </c>
    </row>
    <row r="310" spans="2:7">
      <c r="B310" s="52">
        <v>530820</v>
      </c>
      <c r="C310" s="26">
        <v>5</v>
      </c>
      <c r="D310" s="26">
        <v>3</v>
      </c>
      <c r="E310" s="42" t="s">
        <v>80</v>
      </c>
      <c r="F310" s="26">
        <v>20</v>
      </c>
      <c r="G310" s="27" t="s">
        <v>378</v>
      </c>
    </row>
    <row r="311" spans="2:7">
      <c r="B311" s="52">
        <v>530821</v>
      </c>
      <c r="C311" s="26">
        <v>5</v>
      </c>
      <c r="D311" s="26">
        <v>3</v>
      </c>
      <c r="E311" s="42" t="s">
        <v>80</v>
      </c>
      <c r="F311" s="26">
        <v>21</v>
      </c>
      <c r="G311" s="27" t="s">
        <v>379</v>
      </c>
    </row>
    <row r="312" spans="2:7">
      <c r="B312" s="52">
        <v>530822</v>
      </c>
      <c r="C312" s="26">
        <v>5</v>
      </c>
      <c r="D312" s="26">
        <v>3</v>
      </c>
      <c r="E312" s="42" t="s">
        <v>80</v>
      </c>
      <c r="F312" s="26">
        <v>22</v>
      </c>
      <c r="G312" s="27" t="s">
        <v>380</v>
      </c>
    </row>
    <row r="313" spans="2:7" ht="24">
      <c r="B313" s="52">
        <v>530823</v>
      </c>
      <c r="C313" s="26">
        <v>5</v>
      </c>
      <c r="D313" s="26">
        <v>3</v>
      </c>
      <c r="E313" s="42" t="s">
        <v>80</v>
      </c>
      <c r="F313" s="26">
        <v>23</v>
      </c>
      <c r="G313" s="28" t="s">
        <v>381</v>
      </c>
    </row>
    <row r="314" spans="2:7" ht="24">
      <c r="B314" s="52">
        <v>530824</v>
      </c>
      <c r="C314" s="26">
        <v>5</v>
      </c>
      <c r="D314" s="26">
        <v>3</v>
      </c>
      <c r="E314" s="42" t="s">
        <v>80</v>
      </c>
      <c r="F314" s="26">
        <v>24</v>
      </c>
      <c r="G314" s="28" t="s">
        <v>382</v>
      </c>
    </row>
    <row r="315" spans="2:7">
      <c r="B315" s="52">
        <v>530825</v>
      </c>
      <c r="C315" s="26">
        <v>5</v>
      </c>
      <c r="D315" s="26">
        <v>3</v>
      </c>
      <c r="E315" s="42" t="s">
        <v>80</v>
      </c>
      <c r="F315" s="26">
        <v>25</v>
      </c>
      <c r="G315" s="27" t="s">
        <v>383</v>
      </c>
    </row>
    <row r="316" spans="2:7">
      <c r="B316" s="52">
        <v>530826</v>
      </c>
      <c r="C316" s="26">
        <v>5</v>
      </c>
      <c r="D316" s="26">
        <v>3</v>
      </c>
      <c r="E316" s="42" t="s">
        <v>80</v>
      </c>
      <c r="F316" s="26">
        <v>26</v>
      </c>
      <c r="G316" s="27" t="s">
        <v>384</v>
      </c>
    </row>
    <row r="317" spans="2:7">
      <c r="B317" s="52">
        <v>530827</v>
      </c>
      <c r="C317" s="26">
        <v>5</v>
      </c>
      <c r="D317" s="26">
        <v>3</v>
      </c>
      <c r="E317" s="42" t="s">
        <v>80</v>
      </c>
      <c r="F317" s="26">
        <v>27</v>
      </c>
      <c r="G317" s="27" t="s">
        <v>385</v>
      </c>
    </row>
    <row r="318" spans="2:7">
      <c r="B318" s="52">
        <v>530828</v>
      </c>
      <c r="C318" s="26">
        <v>5</v>
      </c>
      <c r="D318" s="26">
        <v>3</v>
      </c>
      <c r="E318" s="42" t="s">
        <v>80</v>
      </c>
      <c r="F318" s="26">
        <v>28</v>
      </c>
      <c r="G318" s="27" t="s">
        <v>386</v>
      </c>
    </row>
    <row r="319" spans="2:7">
      <c r="B319" s="52">
        <v>530829</v>
      </c>
      <c r="C319" s="26">
        <v>5</v>
      </c>
      <c r="D319" s="26">
        <v>3</v>
      </c>
      <c r="E319" s="42" t="s">
        <v>80</v>
      </c>
      <c r="F319" s="26">
        <v>29</v>
      </c>
      <c r="G319" s="27" t="s">
        <v>387</v>
      </c>
    </row>
    <row r="320" spans="2:7">
      <c r="B320" s="52">
        <v>530830</v>
      </c>
      <c r="C320" s="26">
        <v>5</v>
      </c>
      <c r="D320" s="26">
        <v>3</v>
      </c>
      <c r="E320" s="42" t="s">
        <v>80</v>
      </c>
      <c r="F320" s="26">
        <v>30</v>
      </c>
      <c r="G320" s="27" t="s">
        <v>388</v>
      </c>
    </row>
    <row r="321" spans="2:7" ht="24">
      <c r="B321" s="52">
        <v>530831</v>
      </c>
      <c r="C321" s="26">
        <v>5</v>
      </c>
      <c r="D321" s="26">
        <v>3</v>
      </c>
      <c r="E321" s="42" t="s">
        <v>80</v>
      </c>
      <c r="F321" s="26">
        <v>31</v>
      </c>
      <c r="G321" s="28" t="s">
        <v>389</v>
      </c>
    </row>
    <row r="322" spans="2:7">
      <c r="B322" s="52">
        <v>530832</v>
      </c>
      <c r="C322" s="26">
        <v>5</v>
      </c>
      <c r="D322" s="26">
        <v>3</v>
      </c>
      <c r="E322" s="42" t="s">
        <v>80</v>
      </c>
      <c r="F322" s="26">
        <v>32</v>
      </c>
      <c r="G322" s="27" t="s">
        <v>390</v>
      </c>
    </row>
    <row r="323" spans="2:7">
      <c r="B323" s="52">
        <v>530833</v>
      </c>
      <c r="C323" s="26">
        <v>5</v>
      </c>
      <c r="D323" s="26">
        <v>3</v>
      </c>
      <c r="E323" s="42" t="s">
        <v>80</v>
      </c>
      <c r="F323" s="26">
        <v>33</v>
      </c>
      <c r="G323" s="27" t="s">
        <v>391</v>
      </c>
    </row>
    <row r="324" spans="2:7">
      <c r="B324" s="52">
        <v>530834</v>
      </c>
      <c r="C324" s="26">
        <v>5</v>
      </c>
      <c r="D324" s="26">
        <v>3</v>
      </c>
      <c r="E324" s="42" t="s">
        <v>80</v>
      </c>
      <c r="F324" s="26">
        <v>34</v>
      </c>
      <c r="G324" s="27" t="s">
        <v>392</v>
      </c>
    </row>
    <row r="325" spans="2:7" ht="24">
      <c r="B325" s="52">
        <v>530835</v>
      </c>
      <c r="C325" s="26">
        <v>5</v>
      </c>
      <c r="D325" s="26">
        <v>3</v>
      </c>
      <c r="E325" s="42" t="s">
        <v>80</v>
      </c>
      <c r="F325" s="26">
        <v>35</v>
      </c>
      <c r="G325" s="28" t="s">
        <v>393</v>
      </c>
    </row>
    <row r="326" spans="2:7" ht="24">
      <c r="B326" s="52">
        <v>530836</v>
      </c>
      <c r="C326" s="26">
        <v>5</v>
      </c>
      <c r="D326" s="26">
        <v>3</v>
      </c>
      <c r="E326" s="42" t="s">
        <v>80</v>
      </c>
      <c r="F326" s="26">
        <v>36</v>
      </c>
      <c r="G326" s="28" t="s">
        <v>394</v>
      </c>
    </row>
    <row r="327" spans="2:7">
      <c r="B327" s="52">
        <v>530837</v>
      </c>
      <c r="C327" s="26">
        <v>5</v>
      </c>
      <c r="D327" s="26">
        <v>3</v>
      </c>
      <c r="E327" s="42" t="s">
        <v>80</v>
      </c>
      <c r="F327" s="26">
        <v>37</v>
      </c>
      <c r="G327" s="27" t="s">
        <v>395</v>
      </c>
    </row>
    <row r="328" spans="2:7">
      <c r="B328" s="52">
        <v>530838</v>
      </c>
      <c r="C328" s="26">
        <v>5</v>
      </c>
      <c r="D328" s="26">
        <v>3</v>
      </c>
      <c r="E328" s="42" t="s">
        <v>80</v>
      </c>
      <c r="F328" s="26">
        <v>38</v>
      </c>
      <c r="G328" s="27" t="s">
        <v>396</v>
      </c>
    </row>
    <row r="329" spans="2:7">
      <c r="B329" s="52">
        <v>530839</v>
      </c>
      <c r="C329" s="26">
        <v>5</v>
      </c>
      <c r="D329" s="26">
        <v>3</v>
      </c>
      <c r="E329" s="42" t="s">
        <v>80</v>
      </c>
      <c r="F329" s="26">
        <v>39</v>
      </c>
      <c r="G329" s="27" t="s">
        <v>397</v>
      </c>
    </row>
    <row r="330" spans="2:7" ht="24">
      <c r="B330" s="52">
        <v>530840</v>
      </c>
      <c r="C330" s="26">
        <v>5</v>
      </c>
      <c r="D330" s="26">
        <v>3</v>
      </c>
      <c r="E330" s="42" t="s">
        <v>80</v>
      </c>
      <c r="F330" s="26">
        <v>40</v>
      </c>
      <c r="G330" s="28" t="s">
        <v>398</v>
      </c>
    </row>
    <row r="331" spans="2:7">
      <c r="B331" s="52">
        <v>530841</v>
      </c>
      <c r="C331" s="26">
        <v>5</v>
      </c>
      <c r="D331" s="26">
        <v>3</v>
      </c>
      <c r="E331" s="42" t="s">
        <v>80</v>
      </c>
      <c r="F331" s="26">
        <v>41</v>
      </c>
      <c r="G331" s="27" t="s">
        <v>399</v>
      </c>
    </row>
    <row r="332" spans="2:7">
      <c r="B332" s="52">
        <v>530842</v>
      </c>
      <c r="C332" s="26">
        <v>5</v>
      </c>
      <c r="D332" s="26">
        <v>3</v>
      </c>
      <c r="E332" s="42" t="s">
        <v>80</v>
      </c>
      <c r="F332" s="26">
        <v>42</v>
      </c>
      <c r="G332" s="27" t="s">
        <v>400</v>
      </c>
    </row>
    <row r="333" spans="2:7">
      <c r="B333" s="52">
        <v>530843</v>
      </c>
      <c r="C333" s="26">
        <v>5</v>
      </c>
      <c r="D333" s="26">
        <v>3</v>
      </c>
      <c r="E333" s="42" t="s">
        <v>80</v>
      </c>
      <c r="F333" s="26">
        <v>43</v>
      </c>
      <c r="G333" s="27" t="s">
        <v>401</v>
      </c>
    </row>
    <row r="334" spans="2:7">
      <c r="B334" s="52">
        <v>530844</v>
      </c>
      <c r="C334" s="26">
        <v>5</v>
      </c>
      <c r="D334" s="26">
        <v>3</v>
      </c>
      <c r="E334" s="42" t="s">
        <v>80</v>
      </c>
      <c r="F334" s="26">
        <v>44</v>
      </c>
      <c r="G334" s="27" t="s">
        <v>402</v>
      </c>
    </row>
    <row r="335" spans="2:7">
      <c r="B335" s="52">
        <v>530845</v>
      </c>
      <c r="C335" s="26">
        <v>5</v>
      </c>
      <c r="D335" s="26">
        <v>3</v>
      </c>
      <c r="E335" s="42" t="s">
        <v>80</v>
      </c>
      <c r="F335" s="26">
        <v>45</v>
      </c>
      <c r="G335" s="27" t="s">
        <v>403</v>
      </c>
    </row>
    <row r="336" spans="2:7">
      <c r="B336" s="52">
        <v>530846</v>
      </c>
      <c r="C336" s="26">
        <v>5</v>
      </c>
      <c r="D336" s="26">
        <v>3</v>
      </c>
      <c r="E336" s="42" t="s">
        <v>80</v>
      </c>
      <c r="F336" s="26">
        <v>46</v>
      </c>
      <c r="G336" s="27" t="s">
        <v>404</v>
      </c>
    </row>
    <row r="337" spans="2:7">
      <c r="B337" s="52">
        <v>530899</v>
      </c>
      <c r="C337" s="26">
        <v>5</v>
      </c>
      <c r="D337" s="26">
        <v>3</v>
      </c>
      <c r="E337" s="42" t="s">
        <v>80</v>
      </c>
      <c r="F337" s="26">
        <v>99</v>
      </c>
      <c r="G337" s="27" t="s">
        <v>405</v>
      </c>
    </row>
    <row r="338" spans="2:7">
      <c r="B338" s="52">
        <v>5309</v>
      </c>
      <c r="C338" s="33">
        <v>5</v>
      </c>
      <c r="D338" s="33">
        <v>3</v>
      </c>
      <c r="E338" s="43" t="s">
        <v>82</v>
      </c>
      <c r="F338" s="35"/>
      <c r="G338" s="36" t="s">
        <v>406</v>
      </c>
    </row>
    <row r="339" spans="2:7">
      <c r="B339" s="52">
        <v>530901</v>
      </c>
      <c r="C339" s="26">
        <v>5</v>
      </c>
      <c r="D339" s="26">
        <v>3</v>
      </c>
      <c r="E339" s="42" t="s">
        <v>82</v>
      </c>
      <c r="F339" s="42" t="s">
        <v>68</v>
      </c>
      <c r="G339" s="27" t="s">
        <v>407</v>
      </c>
    </row>
    <row r="340" spans="2:7">
      <c r="B340" s="52">
        <v>5310</v>
      </c>
      <c r="C340" s="33">
        <v>5</v>
      </c>
      <c r="D340" s="33">
        <v>3</v>
      </c>
      <c r="E340" s="33">
        <v>10</v>
      </c>
      <c r="F340" s="46"/>
      <c r="G340" s="36" t="s">
        <v>408</v>
      </c>
    </row>
    <row r="341" spans="2:7">
      <c r="B341" s="52">
        <v>531001</v>
      </c>
      <c r="C341" s="26">
        <v>5</v>
      </c>
      <c r="D341" s="26">
        <v>3</v>
      </c>
      <c r="E341" s="26">
        <v>10</v>
      </c>
      <c r="F341" s="42" t="s">
        <v>68</v>
      </c>
      <c r="G341" s="27" t="s">
        <v>409</v>
      </c>
    </row>
    <row r="342" spans="2:7">
      <c r="B342" s="52">
        <v>531002</v>
      </c>
      <c r="C342" s="26">
        <v>5</v>
      </c>
      <c r="D342" s="26">
        <v>3</v>
      </c>
      <c r="E342" s="26">
        <v>10</v>
      </c>
      <c r="F342" s="42" t="s">
        <v>70</v>
      </c>
      <c r="G342" s="27" t="s">
        <v>410</v>
      </c>
    </row>
    <row r="343" spans="2:7">
      <c r="B343" s="52">
        <v>5314</v>
      </c>
      <c r="C343" s="33">
        <v>5</v>
      </c>
      <c r="D343" s="33">
        <v>3</v>
      </c>
      <c r="E343" s="44">
        <v>14</v>
      </c>
      <c r="F343" s="45"/>
      <c r="G343" s="36" t="s">
        <v>411</v>
      </c>
    </row>
    <row r="344" spans="2:7">
      <c r="B344" s="52">
        <v>531403</v>
      </c>
      <c r="C344" s="26">
        <v>5</v>
      </c>
      <c r="D344" s="26">
        <v>3</v>
      </c>
      <c r="E344" s="26">
        <v>14</v>
      </c>
      <c r="F344" s="42" t="s">
        <v>72</v>
      </c>
      <c r="G344" s="27" t="s">
        <v>412</v>
      </c>
    </row>
    <row r="345" spans="2:7">
      <c r="B345" s="52">
        <v>531404</v>
      </c>
      <c r="C345" s="26">
        <v>5</v>
      </c>
      <c r="D345" s="26">
        <v>3</v>
      </c>
      <c r="E345" s="26">
        <v>14</v>
      </c>
      <c r="F345" s="42" t="s">
        <v>90</v>
      </c>
      <c r="G345" s="27" t="s">
        <v>413</v>
      </c>
    </row>
    <row r="346" spans="2:7">
      <c r="B346" s="52">
        <v>531406</v>
      </c>
      <c r="C346" s="26">
        <v>5</v>
      </c>
      <c r="D346" s="26">
        <v>3</v>
      </c>
      <c r="E346" s="26">
        <v>14</v>
      </c>
      <c r="F346" s="42" t="s">
        <v>76</v>
      </c>
      <c r="G346" s="27" t="s">
        <v>414</v>
      </c>
    </row>
    <row r="347" spans="2:7">
      <c r="B347" s="52">
        <v>531407</v>
      </c>
      <c r="C347" s="26">
        <v>5</v>
      </c>
      <c r="D347" s="26">
        <v>3</v>
      </c>
      <c r="E347" s="26">
        <v>14</v>
      </c>
      <c r="F347" s="42" t="s">
        <v>78</v>
      </c>
      <c r="G347" s="27" t="s">
        <v>415</v>
      </c>
    </row>
    <row r="348" spans="2:7">
      <c r="B348" s="52">
        <v>531408</v>
      </c>
      <c r="C348" s="26">
        <v>5</v>
      </c>
      <c r="D348" s="26">
        <v>3</v>
      </c>
      <c r="E348" s="26">
        <v>14</v>
      </c>
      <c r="F348" s="42" t="s">
        <v>80</v>
      </c>
      <c r="G348" s="27" t="s">
        <v>416</v>
      </c>
    </row>
    <row r="349" spans="2:7">
      <c r="B349" s="52">
        <v>531409</v>
      </c>
      <c r="C349" s="26">
        <v>5</v>
      </c>
      <c r="D349" s="26">
        <v>3</v>
      </c>
      <c r="E349" s="26">
        <v>14</v>
      </c>
      <c r="F349" s="42" t="s">
        <v>82</v>
      </c>
      <c r="G349" s="27" t="s">
        <v>315</v>
      </c>
    </row>
    <row r="350" spans="2:7">
      <c r="B350" s="52">
        <v>531411</v>
      </c>
      <c r="C350" s="26">
        <v>5</v>
      </c>
      <c r="D350" s="26">
        <v>3</v>
      </c>
      <c r="E350" s="26">
        <v>14</v>
      </c>
      <c r="F350" s="26">
        <v>11</v>
      </c>
      <c r="G350" s="27" t="s">
        <v>417</v>
      </c>
    </row>
    <row r="351" spans="2:7">
      <c r="B351" s="52">
        <v>5315</v>
      </c>
      <c r="C351" s="33">
        <v>5</v>
      </c>
      <c r="D351" s="33">
        <v>3</v>
      </c>
      <c r="E351" s="44">
        <v>15</v>
      </c>
      <c r="F351" s="45"/>
      <c r="G351" s="36" t="s">
        <v>418</v>
      </c>
    </row>
    <row r="352" spans="2:7">
      <c r="B352" s="52">
        <v>531512</v>
      </c>
      <c r="C352" s="26">
        <v>5</v>
      </c>
      <c r="D352" s="26">
        <v>3</v>
      </c>
      <c r="E352" s="26">
        <v>15</v>
      </c>
      <c r="F352" s="26">
        <v>12</v>
      </c>
      <c r="G352" s="27" t="s">
        <v>419</v>
      </c>
    </row>
    <row r="353" spans="2:7">
      <c r="B353" s="52">
        <v>531514</v>
      </c>
      <c r="C353" s="26">
        <v>5</v>
      </c>
      <c r="D353" s="26">
        <v>3</v>
      </c>
      <c r="E353" s="26">
        <v>15</v>
      </c>
      <c r="F353" s="26">
        <v>14</v>
      </c>
      <c r="G353" s="27" t="s">
        <v>420</v>
      </c>
    </row>
    <row r="354" spans="2:7">
      <c r="B354" s="52">
        <v>531515</v>
      </c>
      <c r="C354" s="26">
        <v>5</v>
      </c>
      <c r="D354" s="26">
        <v>3</v>
      </c>
      <c r="E354" s="26">
        <v>15</v>
      </c>
      <c r="F354" s="26">
        <v>15</v>
      </c>
      <c r="G354" s="27" t="s">
        <v>421</v>
      </c>
    </row>
    <row r="355" spans="2:7">
      <c r="B355" s="52">
        <v>5316</v>
      </c>
      <c r="C355" s="33">
        <v>5</v>
      </c>
      <c r="D355" s="33">
        <v>3</v>
      </c>
      <c r="E355" s="44">
        <v>16</v>
      </c>
      <c r="F355" s="45"/>
      <c r="G355" s="36" t="s">
        <v>422</v>
      </c>
    </row>
    <row r="356" spans="2:7">
      <c r="B356" s="52">
        <v>531601</v>
      </c>
      <c r="C356" s="26">
        <v>5</v>
      </c>
      <c r="D356" s="26">
        <v>3</v>
      </c>
      <c r="E356" s="26">
        <v>16</v>
      </c>
      <c r="F356" s="42" t="s">
        <v>68</v>
      </c>
      <c r="G356" s="27" t="s">
        <v>423</v>
      </c>
    </row>
    <row r="357" spans="2:7">
      <c r="B357" s="52">
        <v>531602</v>
      </c>
      <c r="C357" s="26">
        <v>5</v>
      </c>
      <c r="D357" s="26">
        <v>3</v>
      </c>
      <c r="E357" s="26">
        <v>16</v>
      </c>
      <c r="F357" s="42" t="s">
        <v>70</v>
      </c>
      <c r="G357" s="27" t="s">
        <v>424</v>
      </c>
    </row>
    <row r="358" spans="2:7">
      <c r="B358" s="52">
        <v>5399</v>
      </c>
      <c r="C358" s="33">
        <v>5</v>
      </c>
      <c r="D358" s="33">
        <v>3</v>
      </c>
      <c r="E358" s="44">
        <v>99</v>
      </c>
      <c r="F358" s="45"/>
      <c r="G358" s="36" t="s">
        <v>182</v>
      </c>
    </row>
    <row r="359" spans="2:7">
      <c r="B359" s="52">
        <v>539901</v>
      </c>
      <c r="C359" s="26">
        <v>5</v>
      </c>
      <c r="D359" s="26">
        <v>3</v>
      </c>
      <c r="E359" s="26">
        <v>99</v>
      </c>
      <c r="F359" s="42" t="s">
        <v>68</v>
      </c>
      <c r="G359" s="27" t="s">
        <v>425</v>
      </c>
    </row>
    <row r="360" spans="2:7">
      <c r="B360" s="52">
        <v>56</v>
      </c>
      <c r="C360" s="29">
        <v>5</v>
      </c>
      <c r="D360" s="30">
        <v>6</v>
      </c>
      <c r="E360" s="31"/>
      <c r="F360" s="32"/>
      <c r="G360" s="41" t="s">
        <v>426</v>
      </c>
    </row>
    <row r="361" spans="2:7">
      <c r="B361" s="52">
        <v>5601</v>
      </c>
      <c r="C361" s="33">
        <v>5</v>
      </c>
      <c r="D361" s="33">
        <v>6</v>
      </c>
      <c r="E361" s="42" t="s">
        <v>68</v>
      </c>
      <c r="F361" s="35"/>
      <c r="G361" s="36" t="s">
        <v>427</v>
      </c>
    </row>
    <row r="362" spans="2:7">
      <c r="B362" s="52">
        <v>560101</v>
      </c>
      <c r="C362" s="26">
        <v>5</v>
      </c>
      <c r="D362" s="26">
        <v>6</v>
      </c>
      <c r="E362" s="42" t="s">
        <v>68</v>
      </c>
      <c r="F362" s="42" t="s">
        <v>68</v>
      </c>
      <c r="G362" s="27" t="s">
        <v>428</v>
      </c>
    </row>
    <row r="363" spans="2:7">
      <c r="B363" s="52">
        <v>560102</v>
      </c>
      <c r="C363" s="26">
        <v>5</v>
      </c>
      <c r="D363" s="26">
        <v>6</v>
      </c>
      <c r="E363" s="42" t="s">
        <v>68</v>
      </c>
      <c r="F363" s="42" t="s">
        <v>70</v>
      </c>
      <c r="G363" s="27" t="s">
        <v>429</v>
      </c>
    </row>
    <row r="364" spans="2:7">
      <c r="B364" s="52">
        <v>560103</v>
      </c>
      <c r="C364" s="26">
        <v>5</v>
      </c>
      <c r="D364" s="26">
        <v>6</v>
      </c>
      <c r="E364" s="42" t="s">
        <v>68</v>
      </c>
      <c r="F364" s="42" t="s">
        <v>72</v>
      </c>
      <c r="G364" s="27" t="s">
        <v>430</v>
      </c>
    </row>
    <row r="365" spans="2:7">
      <c r="B365" s="52">
        <v>560106</v>
      </c>
      <c r="C365" s="26">
        <v>5</v>
      </c>
      <c r="D365" s="26">
        <v>6</v>
      </c>
      <c r="E365" s="42" t="s">
        <v>68</v>
      </c>
      <c r="F365" s="42" t="s">
        <v>76</v>
      </c>
      <c r="G365" s="27" t="s">
        <v>431</v>
      </c>
    </row>
    <row r="366" spans="2:7">
      <c r="B366" s="52">
        <v>560199</v>
      </c>
      <c r="C366" s="26">
        <v>5</v>
      </c>
      <c r="D366" s="26">
        <v>6</v>
      </c>
      <c r="E366" s="42" t="s">
        <v>68</v>
      </c>
      <c r="F366" s="26">
        <v>99</v>
      </c>
      <c r="G366" s="27" t="s">
        <v>432</v>
      </c>
    </row>
    <row r="367" spans="2:7">
      <c r="B367" s="52">
        <v>5602</v>
      </c>
      <c r="C367" s="33">
        <v>5</v>
      </c>
      <c r="D367" s="33">
        <v>6</v>
      </c>
      <c r="E367" s="42" t="s">
        <v>70</v>
      </c>
      <c r="F367" s="35"/>
      <c r="G367" s="36" t="s">
        <v>433</v>
      </c>
    </row>
    <row r="368" spans="2:7">
      <c r="B368" s="52">
        <v>560201</v>
      </c>
      <c r="C368" s="26">
        <v>5</v>
      </c>
      <c r="D368" s="26">
        <v>6</v>
      </c>
      <c r="E368" s="42" t="s">
        <v>70</v>
      </c>
      <c r="F368" s="42" t="s">
        <v>68</v>
      </c>
      <c r="G368" s="27" t="s">
        <v>434</v>
      </c>
    </row>
    <row r="369" spans="2:7">
      <c r="B369" s="52">
        <v>560202</v>
      </c>
      <c r="C369" s="26">
        <v>5</v>
      </c>
      <c r="D369" s="26">
        <v>6</v>
      </c>
      <c r="E369" s="42" t="s">
        <v>70</v>
      </c>
      <c r="F369" s="42" t="s">
        <v>70</v>
      </c>
      <c r="G369" s="27" t="s">
        <v>435</v>
      </c>
    </row>
    <row r="370" spans="2:7">
      <c r="B370" s="52">
        <v>560203</v>
      </c>
      <c r="C370" s="26">
        <v>5</v>
      </c>
      <c r="D370" s="26">
        <v>6</v>
      </c>
      <c r="E370" s="42" t="s">
        <v>70</v>
      </c>
      <c r="F370" s="42" t="s">
        <v>72</v>
      </c>
      <c r="G370" s="27" t="s">
        <v>436</v>
      </c>
    </row>
    <row r="371" spans="2:7">
      <c r="B371" s="52">
        <v>560204</v>
      </c>
      <c r="C371" s="26">
        <v>5</v>
      </c>
      <c r="D371" s="26">
        <v>6</v>
      </c>
      <c r="E371" s="42" t="s">
        <v>70</v>
      </c>
      <c r="F371" s="42" t="s">
        <v>90</v>
      </c>
      <c r="G371" s="27" t="s">
        <v>437</v>
      </c>
    </row>
    <row r="372" spans="2:7">
      <c r="B372" s="52">
        <v>560205</v>
      </c>
      <c r="C372" s="26">
        <v>5</v>
      </c>
      <c r="D372" s="26">
        <v>6</v>
      </c>
      <c r="E372" s="42" t="s">
        <v>70</v>
      </c>
      <c r="F372" s="42" t="s">
        <v>74</v>
      </c>
      <c r="G372" s="27" t="s">
        <v>438</v>
      </c>
    </row>
    <row r="373" spans="2:7">
      <c r="B373" s="52">
        <v>560206</v>
      </c>
      <c r="C373" s="26">
        <v>5</v>
      </c>
      <c r="D373" s="26">
        <v>6</v>
      </c>
      <c r="E373" s="42" t="s">
        <v>70</v>
      </c>
      <c r="F373" s="42" t="s">
        <v>76</v>
      </c>
      <c r="G373" s="27" t="s">
        <v>439</v>
      </c>
    </row>
    <row r="374" spans="2:7">
      <c r="B374" s="52">
        <v>5603</v>
      </c>
      <c r="C374" s="33">
        <v>5</v>
      </c>
      <c r="D374" s="33">
        <v>6</v>
      </c>
      <c r="E374" s="42" t="s">
        <v>72</v>
      </c>
      <c r="F374" s="35"/>
      <c r="G374" s="36" t="s">
        <v>440</v>
      </c>
    </row>
    <row r="375" spans="2:7">
      <c r="B375" s="52">
        <v>560301</v>
      </c>
      <c r="C375" s="26">
        <v>5</v>
      </c>
      <c r="D375" s="26">
        <v>6</v>
      </c>
      <c r="E375" s="42" t="s">
        <v>72</v>
      </c>
      <c r="F375" s="42" t="s">
        <v>68</v>
      </c>
      <c r="G375" s="27" t="s">
        <v>441</v>
      </c>
    </row>
    <row r="376" spans="2:7">
      <c r="B376" s="52">
        <v>560302</v>
      </c>
      <c r="C376" s="26">
        <v>5</v>
      </c>
      <c r="D376" s="26">
        <v>6</v>
      </c>
      <c r="E376" s="42" t="s">
        <v>72</v>
      </c>
      <c r="F376" s="42" t="s">
        <v>70</v>
      </c>
      <c r="G376" s="27" t="s">
        <v>442</v>
      </c>
    </row>
    <row r="377" spans="2:7">
      <c r="B377" s="52">
        <v>560303</v>
      </c>
      <c r="C377" s="26">
        <v>5</v>
      </c>
      <c r="D377" s="26">
        <v>6</v>
      </c>
      <c r="E377" s="42" t="s">
        <v>72</v>
      </c>
      <c r="F377" s="42" t="s">
        <v>72</v>
      </c>
      <c r="G377" s="27" t="s">
        <v>443</v>
      </c>
    </row>
    <row r="378" spans="2:7">
      <c r="B378" s="52">
        <v>560304</v>
      </c>
      <c r="C378" s="26">
        <v>5</v>
      </c>
      <c r="D378" s="26">
        <v>6</v>
      </c>
      <c r="E378" s="42" t="s">
        <v>72</v>
      </c>
      <c r="F378" s="42" t="s">
        <v>90</v>
      </c>
      <c r="G378" s="27" t="s">
        <v>444</v>
      </c>
    </row>
    <row r="379" spans="2:7">
      <c r="B379" s="52">
        <v>560306</v>
      </c>
      <c r="C379" s="26">
        <v>5</v>
      </c>
      <c r="D379" s="26">
        <v>6</v>
      </c>
      <c r="E379" s="42" t="s">
        <v>72</v>
      </c>
      <c r="F379" s="42" t="s">
        <v>76</v>
      </c>
      <c r="G379" s="27" t="s">
        <v>439</v>
      </c>
    </row>
    <row r="380" spans="2:7" ht="24">
      <c r="B380" s="52">
        <v>5604</v>
      </c>
      <c r="C380" s="33">
        <v>5</v>
      </c>
      <c r="D380" s="33">
        <v>6</v>
      </c>
      <c r="E380" s="42" t="s">
        <v>90</v>
      </c>
      <c r="F380" s="35"/>
      <c r="G380" s="47" t="s">
        <v>445</v>
      </c>
    </row>
    <row r="381" spans="2:7">
      <c r="B381" s="52">
        <v>560401</v>
      </c>
      <c r="C381" s="26">
        <v>5</v>
      </c>
      <c r="D381" s="26">
        <v>6</v>
      </c>
      <c r="E381" s="42" t="s">
        <v>90</v>
      </c>
      <c r="F381" s="42" t="s">
        <v>68</v>
      </c>
      <c r="G381" s="27" t="s">
        <v>446</v>
      </c>
    </row>
    <row r="382" spans="2:7">
      <c r="B382" s="52">
        <v>560402</v>
      </c>
      <c r="C382" s="26">
        <v>5</v>
      </c>
      <c r="D382" s="26">
        <v>6</v>
      </c>
      <c r="E382" s="42" t="s">
        <v>90</v>
      </c>
      <c r="F382" s="42" t="s">
        <v>70</v>
      </c>
      <c r="G382" s="27" t="s">
        <v>447</v>
      </c>
    </row>
    <row r="383" spans="2:7">
      <c r="B383" s="52">
        <v>5699</v>
      </c>
      <c r="C383" s="33">
        <v>5</v>
      </c>
      <c r="D383" s="33">
        <v>6</v>
      </c>
      <c r="E383" s="44">
        <v>99</v>
      </c>
      <c r="F383" s="45"/>
      <c r="G383" s="36" t="s">
        <v>182</v>
      </c>
    </row>
    <row r="384" spans="2:7">
      <c r="B384" s="52">
        <v>569901</v>
      </c>
      <c r="C384" s="26">
        <v>5</v>
      </c>
      <c r="D384" s="26">
        <v>6</v>
      </c>
      <c r="E384" s="26">
        <v>99</v>
      </c>
      <c r="F384" s="42" t="s">
        <v>68</v>
      </c>
      <c r="G384" s="27" t="s">
        <v>448</v>
      </c>
    </row>
    <row r="385" spans="2:7">
      <c r="B385" s="52">
        <v>57</v>
      </c>
      <c r="C385" s="29">
        <v>5</v>
      </c>
      <c r="D385" s="30">
        <v>7</v>
      </c>
      <c r="E385" s="31"/>
      <c r="F385" s="32"/>
      <c r="G385" s="41" t="s">
        <v>449</v>
      </c>
    </row>
    <row r="386" spans="2:7">
      <c r="B386" s="52">
        <v>5701</v>
      </c>
      <c r="C386" s="33">
        <v>5</v>
      </c>
      <c r="D386" s="33">
        <v>7</v>
      </c>
      <c r="E386" s="42" t="s">
        <v>68</v>
      </c>
      <c r="F386" s="35"/>
      <c r="G386" s="36" t="s">
        <v>450</v>
      </c>
    </row>
    <row r="387" spans="2:7">
      <c r="B387" s="52">
        <v>570101</v>
      </c>
      <c r="C387" s="26">
        <v>5</v>
      </c>
      <c r="D387" s="26">
        <v>7</v>
      </c>
      <c r="E387" s="42" t="s">
        <v>68</v>
      </c>
      <c r="F387" s="42" t="s">
        <v>68</v>
      </c>
      <c r="G387" s="27" t="s">
        <v>451</v>
      </c>
    </row>
    <row r="388" spans="2:7">
      <c r="B388" s="52">
        <v>570102</v>
      </c>
      <c r="C388" s="26">
        <v>5</v>
      </c>
      <c r="D388" s="26">
        <v>7</v>
      </c>
      <c r="E388" s="42" t="s">
        <v>68</v>
      </c>
      <c r="F388" s="42" t="s">
        <v>70</v>
      </c>
      <c r="G388" s="27" t="s">
        <v>452</v>
      </c>
    </row>
    <row r="389" spans="2:7">
      <c r="B389" s="52">
        <v>570103</v>
      </c>
      <c r="C389" s="26">
        <v>5</v>
      </c>
      <c r="D389" s="26">
        <v>7</v>
      </c>
      <c r="E389" s="42" t="s">
        <v>68</v>
      </c>
      <c r="F389" s="42" t="s">
        <v>72</v>
      </c>
      <c r="G389" s="27" t="s">
        <v>453</v>
      </c>
    </row>
    <row r="390" spans="2:7">
      <c r="B390" s="52">
        <v>570104</v>
      </c>
      <c r="C390" s="26">
        <v>5</v>
      </c>
      <c r="D390" s="26">
        <v>7</v>
      </c>
      <c r="E390" s="42" t="s">
        <v>68</v>
      </c>
      <c r="F390" s="42" t="s">
        <v>90</v>
      </c>
      <c r="G390" s="27" t="s">
        <v>454</v>
      </c>
    </row>
    <row r="391" spans="2:7">
      <c r="B391" s="52">
        <v>570199</v>
      </c>
      <c r="C391" s="26">
        <v>5</v>
      </c>
      <c r="D391" s="26">
        <v>7</v>
      </c>
      <c r="E391" s="42" t="s">
        <v>68</v>
      </c>
      <c r="F391" s="26">
        <v>99</v>
      </c>
      <c r="G391" s="27" t="s">
        <v>455</v>
      </c>
    </row>
    <row r="392" spans="2:7">
      <c r="B392" s="52">
        <v>5702</v>
      </c>
      <c r="C392" s="33">
        <v>5</v>
      </c>
      <c r="D392" s="33">
        <v>7</v>
      </c>
      <c r="E392" s="42" t="s">
        <v>70</v>
      </c>
      <c r="F392" s="35"/>
      <c r="G392" s="36" t="s">
        <v>456</v>
      </c>
    </row>
    <row r="393" spans="2:7">
      <c r="B393" s="52">
        <v>570201</v>
      </c>
      <c r="C393" s="26">
        <v>5</v>
      </c>
      <c r="D393" s="26">
        <v>7</v>
      </c>
      <c r="E393" s="42" t="s">
        <v>70</v>
      </c>
      <c r="F393" s="42" t="s">
        <v>68</v>
      </c>
      <c r="G393" s="27" t="s">
        <v>457</v>
      </c>
    </row>
    <row r="394" spans="2:7">
      <c r="B394" s="52">
        <v>570202</v>
      </c>
      <c r="C394" s="26">
        <v>5</v>
      </c>
      <c r="D394" s="26">
        <v>7</v>
      </c>
      <c r="E394" s="42" t="s">
        <v>70</v>
      </c>
      <c r="F394" s="42" t="s">
        <v>70</v>
      </c>
      <c r="G394" s="27" t="s">
        <v>458</v>
      </c>
    </row>
    <row r="395" spans="2:7">
      <c r="B395" s="52">
        <v>570203</v>
      </c>
      <c r="C395" s="26">
        <v>5</v>
      </c>
      <c r="D395" s="26">
        <v>7</v>
      </c>
      <c r="E395" s="42" t="s">
        <v>70</v>
      </c>
      <c r="F395" s="42" t="s">
        <v>72</v>
      </c>
      <c r="G395" s="27" t="s">
        <v>459</v>
      </c>
    </row>
    <row r="396" spans="2:7">
      <c r="B396" s="52">
        <v>570204</v>
      </c>
      <c r="C396" s="26">
        <v>5</v>
      </c>
      <c r="D396" s="26">
        <v>7</v>
      </c>
      <c r="E396" s="42" t="s">
        <v>70</v>
      </c>
      <c r="F396" s="42" t="s">
        <v>90</v>
      </c>
      <c r="G396" s="27" t="s">
        <v>460</v>
      </c>
    </row>
    <row r="397" spans="2:7">
      <c r="B397" s="52">
        <v>570205</v>
      </c>
      <c r="C397" s="26">
        <v>5</v>
      </c>
      <c r="D397" s="26">
        <v>7</v>
      </c>
      <c r="E397" s="42" t="s">
        <v>70</v>
      </c>
      <c r="F397" s="42" t="s">
        <v>74</v>
      </c>
      <c r="G397" s="27" t="s">
        <v>461</v>
      </c>
    </row>
    <row r="398" spans="2:7" ht="24">
      <c r="B398" s="52">
        <v>570206</v>
      </c>
      <c r="C398" s="26">
        <v>5</v>
      </c>
      <c r="D398" s="26">
        <v>7</v>
      </c>
      <c r="E398" s="42" t="s">
        <v>70</v>
      </c>
      <c r="F398" s="42" t="s">
        <v>76</v>
      </c>
      <c r="G398" s="28" t="s">
        <v>462</v>
      </c>
    </row>
    <row r="399" spans="2:7">
      <c r="B399" s="52">
        <v>570207</v>
      </c>
      <c r="C399" s="26">
        <v>5</v>
      </c>
      <c r="D399" s="26">
        <v>7</v>
      </c>
      <c r="E399" s="42" t="s">
        <v>70</v>
      </c>
      <c r="F399" s="42" t="s">
        <v>78</v>
      </c>
      <c r="G399" s="27" t="s">
        <v>463</v>
      </c>
    </row>
    <row r="400" spans="2:7">
      <c r="B400" s="52">
        <v>570211</v>
      </c>
      <c r="C400" s="26">
        <v>5</v>
      </c>
      <c r="D400" s="26">
        <v>7</v>
      </c>
      <c r="E400" s="42" t="s">
        <v>70</v>
      </c>
      <c r="F400" s="26">
        <v>11</v>
      </c>
      <c r="G400" s="27" t="s">
        <v>464</v>
      </c>
    </row>
    <row r="401" spans="2:7">
      <c r="B401" s="52">
        <v>570213</v>
      </c>
      <c r="C401" s="26">
        <v>5</v>
      </c>
      <c r="D401" s="26">
        <v>7</v>
      </c>
      <c r="E401" s="42" t="s">
        <v>70</v>
      </c>
      <c r="F401" s="26">
        <v>13</v>
      </c>
      <c r="G401" s="27" t="s">
        <v>465</v>
      </c>
    </row>
    <row r="402" spans="2:7">
      <c r="B402" s="52">
        <v>570214</v>
      </c>
      <c r="C402" s="26">
        <v>5</v>
      </c>
      <c r="D402" s="26">
        <v>7</v>
      </c>
      <c r="E402" s="42" t="s">
        <v>70</v>
      </c>
      <c r="F402" s="26">
        <v>14</v>
      </c>
      <c r="G402" s="27" t="s">
        <v>466</v>
      </c>
    </row>
    <row r="403" spans="2:7">
      <c r="B403" s="52">
        <v>570215</v>
      </c>
      <c r="C403" s="26">
        <v>5</v>
      </c>
      <c r="D403" s="26">
        <v>7</v>
      </c>
      <c r="E403" s="42" t="s">
        <v>70</v>
      </c>
      <c r="F403" s="26">
        <v>15</v>
      </c>
      <c r="G403" s="27" t="s">
        <v>467</v>
      </c>
    </row>
    <row r="404" spans="2:7">
      <c r="B404" s="52">
        <v>570216</v>
      </c>
      <c r="C404" s="26">
        <v>5</v>
      </c>
      <c r="D404" s="26">
        <v>7</v>
      </c>
      <c r="E404" s="42" t="s">
        <v>70</v>
      </c>
      <c r="F404" s="26">
        <v>16</v>
      </c>
      <c r="G404" s="27" t="s">
        <v>468</v>
      </c>
    </row>
    <row r="405" spans="2:7">
      <c r="B405" s="52">
        <v>570217</v>
      </c>
      <c r="C405" s="26">
        <v>5</v>
      </c>
      <c r="D405" s="26">
        <v>7</v>
      </c>
      <c r="E405" s="42" t="s">
        <v>70</v>
      </c>
      <c r="F405" s="26">
        <v>17</v>
      </c>
      <c r="G405" s="27" t="s">
        <v>469</v>
      </c>
    </row>
    <row r="406" spans="2:7">
      <c r="B406" s="52">
        <v>570218</v>
      </c>
      <c r="C406" s="26">
        <v>5</v>
      </c>
      <c r="D406" s="26">
        <v>7</v>
      </c>
      <c r="E406" s="42" t="s">
        <v>70</v>
      </c>
      <c r="F406" s="26">
        <v>18</v>
      </c>
      <c r="G406" s="27" t="s">
        <v>470</v>
      </c>
    </row>
    <row r="407" spans="2:7">
      <c r="B407" s="52">
        <v>570219</v>
      </c>
      <c r="C407" s="26">
        <v>5</v>
      </c>
      <c r="D407" s="26">
        <v>7</v>
      </c>
      <c r="E407" s="42" t="s">
        <v>70</v>
      </c>
      <c r="F407" s="26">
        <v>19</v>
      </c>
      <c r="G407" s="27" t="s">
        <v>471</v>
      </c>
    </row>
    <row r="408" spans="2:7">
      <c r="B408" s="52">
        <v>570299</v>
      </c>
      <c r="C408" s="26">
        <v>5</v>
      </c>
      <c r="D408" s="26">
        <v>7</v>
      </c>
      <c r="E408" s="42" t="s">
        <v>70</v>
      </c>
      <c r="F408" s="26">
        <v>99</v>
      </c>
      <c r="G408" s="27" t="s">
        <v>472</v>
      </c>
    </row>
    <row r="409" spans="2:7">
      <c r="B409" s="52">
        <v>5703</v>
      </c>
      <c r="C409" s="33">
        <v>5</v>
      </c>
      <c r="D409" s="33">
        <v>7</v>
      </c>
      <c r="E409" s="42" t="s">
        <v>72</v>
      </c>
      <c r="F409" s="35"/>
      <c r="G409" s="36" t="s">
        <v>473</v>
      </c>
    </row>
    <row r="410" spans="2:7">
      <c r="B410" s="52">
        <v>570301</v>
      </c>
      <c r="C410" s="26">
        <v>5</v>
      </c>
      <c r="D410" s="26">
        <v>7</v>
      </c>
      <c r="E410" s="42" t="s">
        <v>72</v>
      </c>
      <c r="F410" s="42" t="s">
        <v>68</v>
      </c>
      <c r="G410" s="27" t="s">
        <v>473</v>
      </c>
    </row>
    <row r="411" spans="2:7">
      <c r="B411" s="52">
        <v>5799</v>
      </c>
      <c r="C411" s="33">
        <v>5</v>
      </c>
      <c r="D411" s="33">
        <v>7</v>
      </c>
      <c r="E411" s="44">
        <v>99</v>
      </c>
      <c r="F411" s="45"/>
      <c r="G411" s="36" t="s">
        <v>182</v>
      </c>
    </row>
    <row r="412" spans="2:7">
      <c r="B412" s="52">
        <v>579901</v>
      </c>
      <c r="C412" s="26">
        <v>5</v>
      </c>
      <c r="D412" s="26">
        <v>7</v>
      </c>
      <c r="E412" s="26">
        <v>99</v>
      </c>
      <c r="F412" s="42" t="s">
        <v>68</v>
      </c>
      <c r="G412" s="27" t="s">
        <v>474</v>
      </c>
    </row>
    <row r="413" spans="2:7">
      <c r="B413" s="52">
        <v>58</v>
      </c>
      <c r="C413" s="29">
        <v>5</v>
      </c>
      <c r="D413" s="30">
        <v>8</v>
      </c>
      <c r="E413" s="31"/>
      <c r="F413" s="32"/>
      <c r="G413" s="41" t="s">
        <v>475</v>
      </c>
    </row>
    <row r="414" spans="2:7">
      <c r="B414" s="52">
        <v>5801</v>
      </c>
      <c r="C414" s="33">
        <v>5</v>
      </c>
      <c r="D414" s="33">
        <v>8</v>
      </c>
      <c r="E414" s="42" t="s">
        <v>68</v>
      </c>
      <c r="F414" s="35"/>
      <c r="G414" s="36" t="s">
        <v>476</v>
      </c>
    </row>
    <row r="415" spans="2:7">
      <c r="B415" s="52">
        <v>580101</v>
      </c>
      <c r="C415" s="26">
        <v>5</v>
      </c>
      <c r="D415" s="26">
        <v>8</v>
      </c>
      <c r="E415" s="42" t="s">
        <v>68</v>
      </c>
      <c r="F415" s="42" t="s">
        <v>68</v>
      </c>
      <c r="G415" s="27" t="s">
        <v>477</v>
      </c>
    </row>
    <row r="416" spans="2:7">
      <c r="B416" s="52">
        <v>580102</v>
      </c>
      <c r="C416" s="26">
        <v>5</v>
      </c>
      <c r="D416" s="26">
        <v>8</v>
      </c>
      <c r="E416" s="42" t="s">
        <v>68</v>
      </c>
      <c r="F416" s="42" t="s">
        <v>70</v>
      </c>
      <c r="G416" s="27" t="s">
        <v>478</v>
      </c>
    </row>
    <row r="417" spans="2:7">
      <c r="B417" s="52">
        <v>580103</v>
      </c>
      <c r="C417" s="26">
        <v>5</v>
      </c>
      <c r="D417" s="26">
        <v>8</v>
      </c>
      <c r="E417" s="42" t="s">
        <v>68</v>
      </c>
      <c r="F417" s="42" t="s">
        <v>72</v>
      </c>
      <c r="G417" s="27" t="s">
        <v>479</v>
      </c>
    </row>
    <row r="418" spans="2:7">
      <c r="B418" s="52">
        <v>580104</v>
      </c>
      <c r="C418" s="26">
        <v>5</v>
      </c>
      <c r="D418" s="26">
        <v>8</v>
      </c>
      <c r="E418" s="42" t="s">
        <v>68</v>
      </c>
      <c r="F418" s="42" t="s">
        <v>90</v>
      </c>
      <c r="G418" s="27" t="s">
        <v>480</v>
      </c>
    </row>
    <row r="419" spans="2:7">
      <c r="B419" s="52">
        <v>580105</v>
      </c>
      <c r="C419" s="26">
        <v>5</v>
      </c>
      <c r="D419" s="26">
        <v>8</v>
      </c>
      <c r="E419" s="42" t="s">
        <v>68</v>
      </c>
      <c r="F419" s="42" t="s">
        <v>74</v>
      </c>
      <c r="G419" s="27" t="s">
        <v>481</v>
      </c>
    </row>
    <row r="420" spans="2:7">
      <c r="B420" s="52">
        <v>580106</v>
      </c>
      <c r="C420" s="26">
        <v>5</v>
      </c>
      <c r="D420" s="26">
        <v>8</v>
      </c>
      <c r="E420" s="42" t="s">
        <v>68</v>
      </c>
      <c r="F420" s="42" t="s">
        <v>76</v>
      </c>
      <c r="G420" s="27" t="s">
        <v>482</v>
      </c>
    </row>
    <row r="421" spans="2:7">
      <c r="B421" s="52">
        <v>580108</v>
      </c>
      <c r="C421" s="26">
        <v>5</v>
      </c>
      <c r="D421" s="26">
        <v>8</v>
      </c>
      <c r="E421" s="42" t="s">
        <v>68</v>
      </c>
      <c r="F421" s="42" t="s">
        <v>80</v>
      </c>
      <c r="G421" s="27" t="s">
        <v>483</v>
      </c>
    </row>
    <row r="422" spans="2:7">
      <c r="B422" s="52">
        <v>580109</v>
      </c>
      <c r="C422" s="26">
        <v>5</v>
      </c>
      <c r="D422" s="26">
        <v>8</v>
      </c>
      <c r="E422" s="42" t="s">
        <v>68</v>
      </c>
      <c r="F422" s="42" t="s">
        <v>82</v>
      </c>
      <c r="G422" s="27" t="s">
        <v>484</v>
      </c>
    </row>
    <row r="423" spans="2:7">
      <c r="B423" s="52">
        <v>580110</v>
      </c>
      <c r="C423" s="26">
        <v>5</v>
      </c>
      <c r="D423" s="26">
        <v>8</v>
      </c>
      <c r="E423" s="42" t="s">
        <v>68</v>
      </c>
      <c r="F423" s="26">
        <v>10</v>
      </c>
      <c r="G423" s="27" t="s">
        <v>485</v>
      </c>
    </row>
    <row r="424" spans="2:7">
      <c r="B424" s="52">
        <v>580111</v>
      </c>
      <c r="C424" s="26">
        <v>5</v>
      </c>
      <c r="D424" s="26">
        <v>8</v>
      </c>
      <c r="E424" s="42" t="s">
        <v>68</v>
      </c>
      <c r="F424" s="26">
        <v>11</v>
      </c>
      <c r="G424" s="27" t="s">
        <v>480</v>
      </c>
    </row>
    <row r="425" spans="2:7">
      <c r="B425" s="52">
        <v>580112</v>
      </c>
      <c r="C425" s="26">
        <v>5</v>
      </c>
      <c r="D425" s="26">
        <v>8</v>
      </c>
      <c r="E425" s="42" t="s">
        <v>68</v>
      </c>
      <c r="F425" s="26">
        <v>12</v>
      </c>
      <c r="G425" s="27" t="s">
        <v>486</v>
      </c>
    </row>
    <row r="426" spans="2:7">
      <c r="B426" s="52">
        <v>5802</v>
      </c>
      <c r="C426" s="33">
        <v>5</v>
      </c>
      <c r="D426" s="33">
        <v>8</v>
      </c>
      <c r="E426" s="42" t="s">
        <v>70</v>
      </c>
      <c r="F426" s="35"/>
      <c r="G426" s="36" t="s">
        <v>487</v>
      </c>
    </row>
    <row r="427" spans="2:7">
      <c r="B427" s="52">
        <v>580203</v>
      </c>
      <c r="C427" s="26">
        <v>5</v>
      </c>
      <c r="D427" s="26">
        <v>8</v>
      </c>
      <c r="E427" s="42" t="s">
        <v>70</v>
      </c>
      <c r="F427" s="42" t="s">
        <v>72</v>
      </c>
      <c r="G427" s="27" t="s">
        <v>443</v>
      </c>
    </row>
    <row r="428" spans="2:7">
      <c r="B428" s="52">
        <v>580204</v>
      </c>
      <c r="C428" s="26">
        <v>5</v>
      </c>
      <c r="D428" s="26">
        <v>8</v>
      </c>
      <c r="E428" s="42" t="s">
        <v>70</v>
      </c>
      <c r="F428" s="42" t="s">
        <v>90</v>
      </c>
      <c r="G428" s="27" t="s">
        <v>488</v>
      </c>
    </row>
    <row r="429" spans="2:7">
      <c r="B429" s="52">
        <v>580205</v>
      </c>
      <c r="C429" s="26">
        <v>5</v>
      </c>
      <c r="D429" s="26">
        <v>8</v>
      </c>
      <c r="E429" s="42" t="s">
        <v>70</v>
      </c>
      <c r="F429" s="42" t="s">
        <v>74</v>
      </c>
      <c r="G429" s="27" t="s">
        <v>489</v>
      </c>
    </row>
    <row r="430" spans="2:7" ht="24">
      <c r="B430" s="52">
        <v>580206</v>
      </c>
      <c r="C430" s="26">
        <v>5</v>
      </c>
      <c r="D430" s="26">
        <v>8</v>
      </c>
      <c r="E430" s="42" t="s">
        <v>70</v>
      </c>
      <c r="F430" s="42" t="s">
        <v>76</v>
      </c>
      <c r="G430" s="28" t="s">
        <v>490</v>
      </c>
    </row>
    <row r="431" spans="2:7">
      <c r="B431" s="52">
        <v>580207</v>
      </c>
      <c r="C431" s="26">
        <v>5</v>
      </c>
      <c r="D431" s="26">
        <v>8</v>
      </c>
      <c r="E431" s="42" t="s">
        <v>70</v>
      </c>
      <c r="F431" s="42" t="s">
        <v>78</v>
      </c>
      <c r="G431" s="27" t="s">
        <v>491</v>
      </c>
    </row>
    <row r="432" spans="2:7">
      <c r="B432" s="52">
        <v>580208</v>
      </c>
      <c r="C432" s="26">
        <v>5</v>
      </c>
      <c r="D432" s="26">
        <v>8</v>
      </c>
      <c r="E432" s="42" t="s">
        <v>70</v>
      </c>
      <c r="F432" s="42" t="s">
        <v>80</v>
      </c>
      <c r="G432" s="27" t="s">
        <v>492</v>
      </c>
    </row>
    <row r="433" spans="2:7">
      <c r="B433" s="52">
        <v>580209</v>
      </c>
      <c r="C433" s="26">
        <v>5</v>
      </c>
      <c r="D433" s="26">
        <v>8</v>
      </c>
      <c r="E433" s="42" t="s">
        <v>70</v>
      </c>
      <c r="F433" s="42" t="s">
        <v>82</v>
      </c>
      <c r="G433" s="27" t="s">
        <v>493</v>
      </c>
    </row>
    <row r="434" spans="2:7">
      <c r="B434" s="52">
        <v>580210</v>
      </c>
      <c r="C434" s="26">
        <v>5</v>
      </c>
      <c r="D434" s="26">
        <v>8</v>
      </c>
      <c r="E434" s="42" t="s">
        <v>70</v>
      </c>
      <c r="F434" s="26">
        <v>10</v>
      </c>
      <c r="G434" s="27" t="s">
        <v>494</v>
      </c>
    </row>
    <row r="435" spans="2:7">
      <c r="B435" s="52">
        <v>5803</v>
      </c>
      <c r="C435" s="33">
        <v>5</v>
      </c>
      <c r="D435" s="33">
        <v>8</v>
      </c>
      <c r="E435" s="42" t="s">
        <v>72</v>
      </c>
      <c r="F435" s="35"/>
      <c r="G435" s="36" t="s">
        <v>495</v>
      </c>
    </row>
    <row r="436" spans="2:7">
      <c r="B436" s="52">
        <v>580301</v>
      </c>
      <c r="C436" s="26">
        <v>5</v>
      </c>
      <c r="D436" s="26">
        <v>8</v>
      </c>
      <c r="E436" s="42" t="s">
        <v>72</v>
      </c>
      <c r="F436" s="42" t="s">
        <v>68</v>
      </c>
      <c r="G436" s="27" t="s">
        <v>441</v>
      </c>
    </row>
    <row r="437" spans="2:7">
      <c r="B437" s="52">
        <v>580302</v>
      </c>
      <c r="C437" s="26">
        <v>5</v>
      </c>
      <c r="D437" s="26">
        <v>8</v>
      </c>
      <c r="E437" s="42" t="s">
        <v>72</v>
      </c>
      <c r="F437" s="42" t="s">
        <v>70</v>
      </c>
      <c r="G437" s="27" t="s">
        <v>442</v>
      </c>
    </row>
    <row r="438" spans="2:7">
      <c r="B438" s="52">
        <v>580303</v>
      </c>
      <c r="C438" s="26">
        <v>5</v>
      </c>
      <c r="D438" s="26">
        <v>8</v>
      </c>
      <c r="E438" s="42" t="s">
        <v>72</v>
      </c>
      <c r="F438" s="42" t="s">
        <v>72</v>
      </c>
      <c r="G438" s="27" t="s">
        <v>443</v>
      </c>
    </row>
    <row r="439" spans="2:7">
      <c r="B439" s="52">
        <v>580304</v>
      </c>
      <c r="C439" s="26">
        <v>5</v>
      </c>
      <c r="D439" s="26">
        <v>8</v>
      </c>
      <c r="E439" s="42" t="s">
        <v>72</v>
      </c>
      <c r="F439" s="42" t="s">
        <v>90</v>
      </c>
      <c r="G439" s="27" t="s">
        <v>488</v>
      </c>
    </row>
    <row r="440" spans="2:7">
      <c r="B440" s="52">
        <v>5804</v>
      </c>
      <c r="C440" s="33">
        <v>5</v>
      </c>
      <c r="D440" s="33">
        <v>8</v>
      </c>
      <c r="E440" s="42" t="s">
        <v>90</v>
      </c>
      <c r="F440" s="35"/>
      <c r="G440" s="36" t="s">
        <v>496</v>
      </c>
    </row>
    <row r="441" spans="2:7">
      <c r="B441" s="52">
        <v>580401</v>
      </c>
      <c r="C441" s="26">
        <v>5</v>
      </c>
      <c r="D441" s="26">
        <v>8</v>
      </c>
      <c r="E441" s="42" t="s">
        <v>90</v>
      </c>
      <c r="F441" s="42" t="s">
        <v>68</v>
      </c>
      <c r="G441" s="27" t="s">
        <v>497</v>
      </c>
    </row>
    <row r="442" spans="2:7">
      <c r="B442" s="52">
        <v>580402</v>
      </c>
      <c r="C442" s="26">
        <v>5</v>
      </c>
      <c r="D442" s="26">
        <v>8</v>
      </c>
      <c r="E442" s="42" t="s">
        <v>90</v>
      </c>
      <c r="F442" s="42" t="s">
        <v>70</v>
      </c>
      <c r="G442" s="27" t="s">
        <v>498</v>
      </c>
    </row>
    <row r="443" spans="2:7">
      <c r="B443" s="52">
        <v>580403</v>
      </c>
      <c r="C443" s="26">
        <v>5</v>
      </c>
      <c r="D443" s="26">
        <v>8</v>
      </c>
      <c r="E443" s="42" t="s">
        <v>90</v>
      </c>
      <c r="F443" s="42" t="s">
        <v>72</v>
      </c>
      <c r="G443" s="27" t="s">
        <v>499</v>
      </c>
    </row>
    <row r="444" spans="2:7">
      <c r="B444" s="52">
        <v>580404</v>
      </c>
      <c r="C444" s="26">
        <v>5</v>
      </c>
      <c r="D444" s="26">
        <v>8</v>
      </c>
      <c r="E444" s="42" t="s">
        <v>90</v>
      </c>
      <c r="F444" s="42" t="s">
        <v>90</v>
      </c>
      <c r="G444" s="27" t="s">
        <v>500</v>
      </c>
    </row>
    <row r="445" spans="2:7">
      <c r="B445" s="52">
        <v>580405</v>
      </c>
      <c r="C445" s="26">
        <v>5</v>
      </c>
      <c r="D445" s="26">
        <v>8</v>
      </c>
      <c r="E445" s="42" t="s">
        <v>90</v>
      </c>
      <c r="F445" s="42" t="s">
        <v>74</v>
      </c>
      <c r="G445" s="27" t="s">
        <v>501</v>
      </c>
    </row>
    <row r="446" spans="2:7">
      <c r="B446" s="52">
        <v>580406</v>
      </c>
      <c r="C446" s="26">
        <v>5</v>
      </c>
      <c r="D446" s="26">
        <v>8</v>
      </c>
      <c r="E446" s="42" t="s">
        <v>90</v>
      </c>
      <c r="F446" s="42" t="s">
        <v>76</v>
      </c>
      <c r="G446" s="27" t="s">
        <v>502</v>
      </c>
    </row>
    <row r="447" spans="2:7">
      <c r="B447" s="52">
        <v>580407</v>
      </c>
      <c r="C447" s="26">
        <v>5</v>
      </c>
      <c r="D447" s="26">
        <v>8</v>
      </c>
      <c r="E447" s="42" t="s">
        <v>90</v>
      </c>
      <c r="F447" s="42" t="s">
        <v>78</v>
      </c>
      <c r="G447" s="27" t="s">
        <v>503</v>
      </c>
    </row>
    <row r="448" spans="2:7">
      <c r="B448" s="52">
        <v>580408</v>
      </c>
      <c r="C448" s="26">
        <v>5</v>
      </c>
      <c r="D448" s="26">
        <v>8</v>
      </c>
      <c r="E448" s="42" t="s">
        <v>90</v>
      </c>
      <c r="F448" s="42" t="s">
        <v>80</v>
      </c>
      <c r="G448" s="27" t="s">
        <v>504</v>
      </c>
    </row>
    <row r="449" spans="2:7">
      <c r="B449" s="52">
        <v>580411</v>
      </c>
      <c r="C449" s="26">
        <v>5</v>
      </c>
      <c r="D449" s="26">
        <v>8</v>
      </c>
      <c r="E449" s="42" t="s">
        <v>90</v>
      </c>
      <c r="F449" s="26">
        <v>11</v>
      </c>
      <c r="G449" s="27" t="s">
        <v>505</v>
      </c>
    </row>
    <row r="450" spans="2:7">
      <c r="B450" s="52">
        <v>580414</v>
      </c>
      <c r="C450" s="26">
        <v>5</v>
      </c>
      <c r="D450" s="26">
        <v>8</v>
      </c>
      <c r="E450" s="42" t="s">
        <v>90</v>
      </c>
      <c r="F450" s="26">
        <v>14</v>
      </c>
      <c r="G450" s="27" t="s">
        <v>506</v>
      </c>
    </row>
    <row r="451" spans="2:7">
      <c r="B451" s="52">
        <v>580415</v>
      </c>
      <c r="C451" s="26">
        <v>5</v>
      </c>
      <c r="D451" s="26">
        <v>8</v>
      </c>
      <c r="E451" s="42" t="s">
        <v>90</v>
      </c>
      <c r="F451" s="26">
        <v>15</v>
      </c>
      <c r="G451" s="27" t="s">
        <v>507</v>
      </c>
    </row>
    <row r="452" spans="2:7">
      <c r="B452" s="52">
        <v>580499</v>
      </c>
      <c r="C452" s="26">
        <v>5</v>
      </c>
      <c r="D452" s="26">
        <v>8</v>
      </c>
      <c r="E452" s="42" t="s">
        <v>90</v>
      </c>
      <c r="F452" s="26">
        <v>99</v>
      </c>
      <c r="G452" s="27" t="s">
        <v>508</v>
      </c>
    </row>
    <row r="453" spans="2:7">
      <c r="B453" s="52">
        <v>5805</v>
      </c>
      <c r="C453" s="33">
        <v>5</v>
      </c>
      <c r="D453" s="33">
        <v>8</v>
      </c>
      <c r="E453" s="42" t="s">
        <v>74</v>
      </c>
      <c r="F453" s="35"/>
      <c r="G453" s="36" t="s">
        <v>138</v>
      </c>
    </row>
    <row r="454" spans="2:7">
      <c r="B454" s="52">
        <v>580501</v>
      </c>
      <c r="C454" s="26">
        <v>5</v>
      </c>
      <c r="D454" s="26">
        <v>8</v>
      </c>
      <c r="E454" s="42" t="s">
        <v>74</v>
      </c>
      <c r="F454" s="42" t="s">
        <v>68</v>
      </c>
      <c r="G454" s="27" t="s">
        <v>509</v>
      </c>
    </row>
    <row r="455" spans="2:7">
      <c r="B455" s="52">
        <v>580502</v>
      </c>
      <c r="C455" s="26">
        <v>5</v>
      </c>
      <c r="D455" s="26">
        <v>8</v>
      </c>
      <c r="E455" s="42" t="s">
        <v>74</v>
      </c>
      <c r="F455" s="42" t="s">
        <v>70</v>
      </c>
      <c r="G455" s="27" t="s">
        <v>510</v>
      </c>
    </row>
    <row r="456" spans="2:7">
      <c r="B456" s="52">
        <v>580503</v>
      </c>
      <c r="C456" s="26">
        <v>5</v>
      </c>
      <c r="D456" s="26">
        <v>8</v>
      </c>
      <c r="E456" s="42" t="s">
        <v>74</v>
      </c>
      <c r="F456" s="42" t="s">
        <v>72</v>
      </c>
      <c r="G456" s="27" t="s">
        <v>511</v>
      </c>
    </row>
    <row r="457" spans="2:7">
      <c r="B457" s="52">
        <v>580504</v>
      </c>
      <c r="C457" s="26">
        <v>5</v>
      </c>
      <c r="D457" s="26">
        <v>8</v>
      </c>
      <c r="E457" s="42" t="s">
        <v>74</v>
      </c>
      <c r="F457" s="42" t="s">
        <v>90</v>
      </c>
      <c r="G457" s="27" t="s">
        <v>512</v>
      </c>
    </row>
    <row r="458" spans="2:7">
      <c r="B458" s="52">
        <v>580505</v>
      </c>
      <c r="C458" s="26">
        <v>5</v>
      </c>
      <c r="D458" s="26">
        <v>8</v>
      </c>
      <c r="E458" s="42" t="s">
        <v>74</v>
      </c>
      <c r="F458" s="42" t="s">
        <v>74</v>
      </c>
      <c r="G458" s="27" t="s">
        <v>513</v>
      </c>
    </row>
    <row r="459" spans="2:7">
      <c r="B459" s="52">
        <v>580506</v>
      </c>
      <c r="C459" s="26">
        <v>5</v>
      </c>
      <c r="D459" s="26">
        <v>8</v>
      </c>
      <c r="E459" s="42" t="s">
        <v>74</v>
      </c>
      <c r="F459" s="42" t="s">
        <v>76</v>
      </c>
      <c r="G459" s="27" t="s">
        <v>514</v>
      </c>
    </row>
    <row r="460" spans="2:7">
      <c r="B460" s="52">
        <v>580507</v>
      </c>
      <c r="C460" s="26">
        <v>5</v>
      </c>
      <c r="D460" s="26">
        <v>8</v>
      </c>
      <c r="E460" s="42" t="s">
        <v>74</v>
      </c>
      <c r="F460" s="42" t="s">
        <v>78</v>
      </c>
      <c r="G460" s="27" t="s">
        <v>515</v>
      </c>
    </row>
    <row r="461" spans="2:7">
      <c r="B461" s="52">
        <v>580508</v>
      </c>
      <c r="C461" s="26">
        <v>5</v>
      </c>
      <c r="D461" s="26">
        <v>8</v>
      </c>
      <c r="E461" s="42" t="s">
        <v>74</v>
      </c>
      <c r="F461" s="42" t="s">
        <v>80</v>
      </c>
      <c r="G461" s="27" t="s">
        <v>516</v>
      </c>
    </row>
    <row r="462" spans="2:7">
      <c r="B462" s="52">
        <v>580509</v>
      </c>
      <c r="C462" s="26">
        <v>5</v>
      </c>
      <c r="D462" s="26">
        <v>8</v>
      </c>
      <c r="E462" s="42" t="s">
        <v>74</v>
      </c>
      <c r="F462" s="42" t="s">
        <v>82</v>
      </c>
      <c r="G462" s="27" t="s">
        <v>517</v>
      </c>
    </row>
    <row r="463" spans="2:7">
      <c r="B463" s="52">
        <v>580510</v>
      </c>
      <c r="C463" s="26">
        <v>5</v>
      </c>
      <c r="D463" s="26">
        <v>8</v>
      </c>
      <c r="E463" s="42" t="s">
        <v>74</v>
      </c>
      <c r="F463" s="26">
        <v>10</v>
      </c>
      <c r="G463" s="27" t="s">
        <v>518</v>
      </c>
    </row>
    <row r="464" spans="2:7">
      <c r="B464" s="52">
        <v>580511</v>
      </c>
      <c r="C464" s="26">
        <v>5</v>
      </c>
      <c r="D464" s="26">
        <v>8</v>
      </c>
      <c r="E464" s="42" t="s">
        <v>74</v>
      </c>
      <c r="F464" s="26">
        <v>11</v>
      </c>
      <c r="G464" s="27" t="s">
        <v>519</v>
      </c>
    </row>
    <row r="465" spans="2:7">
      <c r="B465" s="52">
        <v>580512</v>
      </c>
      <c r="C465" s="26">
        <v>5</v>
      </c>
      <c r="D465" s="26">
        <v>8</v>
      </c>
      <c r="E465" s="42" t="s">
        <v>74</v>
      </c>
      <c r="F465" s="26">
        <v>12</v>
      </c>
      <c r="G465" s="27" t="s">
        <v>520</v>
      </c>
    </row>
    <row r="466" spans="2:7">
      <c r="B466" s="52">
        <v>580513</v>
      </c>
      <c r="C466" s="26">
        <v>5</v>
      </c>
      <c r="D466" s="26">
        <v>8</v>
      </c>
      <c r="E466" s="42" t="s">
        <v>74</v>
      </c>
      <c r="F466" s="26">
        <v>13</v>
      </c>
      <c r="G466" s="27" t="s">
        <v>521</v>
      </c>
    </row>
    <row r="467" spans="2:7">
      <c r="B467" s="52">
        <v>580514</v>
      </c>
      <c r="C467" s="26">
        <v>5</v>
      </c>
      <c r="D467" s="26">
        <v>8</v>
      </c>
      <c r="E467" s="42" t="s">
        <v>74</v>
      </c>
      <c r="F467" s="26">
        <v>14</v>
      </c>
      <c r="G467" s="27" t="s">
        <v>522</v>
      </c>
    </row>
    <row r="468" spans="2:7">
      <c r="B468" s="52">
        <v>580515</v>
      </c>
      <c r="C468" s="26">
        <v>5</v>
      </c>
      <c r="D468" s="26">
        <v>8</v>
      </c>
      <c r="E468" s="42" t="s">
        <v>74</v>
      </c>
      <c r="F468" s="26">
        <v>15</v>
      </c>
      <c r="G468" s="27" t="s">
        <v>523</v>
      </c>
    </row>
    <row r="469" spans="2:7">
      <c r="B469" s="52">
        <v>580599</v>
      </c>
      <c r="C469" s="26">
        <v>5</v>
      </c>
      <c r="D469" s="26">
        <v>8</v>
      </c>
      <c r="E469" s="42" t="s">
        <v>74</v>
      </c>
      <c r="F469" s="26">
        <v>99</v>
      </c>
      <c r="G469" s="27" t="s">
        <v>148</v>
      </c>
    </row>
    <row r="470" spans="2:7" ht="24">
      <c r="B470" s="52">
        <v>5806</v>
      </c>
      <c r="C470" s="33">
        <v>5</v>
      </c>
      <c r="D470" s="33">
        <v>8</v>
      </c>
      <c r="E470" s="42" t="s">
        <v>76</v>
      </c>
      <c r="F470" s="35"/>
      <c r="G470" s="47" t="s">
        <v>524</v>
      </c>
    </row>
    <row r="471" spans="2:7">
      <c r="B471" s="52">
        <v>580601</v>
      </c>
      <c r="C471" s="26">
        <v>5</v>
      </c>
      <c r="D471" s="26">
        <v>8</v>
      </c>
      <c r="E471" s="42" t="s">
        <v>76</v>
      </c>
      <c r="F471" s="42" t="s">
        <v>68</v>
      </c>
      <c r="G471" s="27" t="s">
        <v>525</v>
      </c>
    </row>
    <row r="472" spans="2:7">
      <c r="B472" s="52">
        <v>580602</v>
      </c>
      <c r="C472" s="26">
        <v>5</v>
      </c>
      <c r="D472" s="26">
        <v>8</v>
      </c>
      <c r="E472" s="42" t="s">
        <v>76</v>
      </c>
      <c r="F472" s="42" t="s">
        <v>70</v>
      </c>
      <c r="G472" s="27" t="s">
        <v>526</v>
      </c>
    </row>
    <row r="473" spans="2:7">
      <c r="B473" s="52">
        <v>580604</v>
      </c>
      <c r="C473" s="26">
        <v>5</v>
      </c>
      <c r="D473" s="26">
        <v>8</v>
      </c>
      <c r="E473" s="42" t="s">
        <v>76</v>
      </c>
      <c r="F473" s="42" t="s">
        <v>90</v>
      </c>
      <c r="G473" s="27" t="s">
        <v>527</v>
      </c>
    </row>
    <row r="474" spans="2:7">
      <c r="B474" s="52">
        <v>580605</v>
      </c>
      <c r="C474" s="26">
        <v>5</v>
      </c>
      <c r="D474" s="26">
        <v>8</v>
      </c>
      <c r="E474" s="42" t="s">
        <v>76</v>
      </c>
      <c r="F474" s="42" t="s">
        <v>74</v>
      </c>
      <c r="G474" s="27" t="s">
        <v>528</v>
      </c>
    </row>
    <row r="475" spans="2:7">
      <c r="B475" s="52">
        <v>580606</v>
      </c>
      <c r="C475" s="26">
        <v>5</v>
      </c>
      <c r="D475" s="26">
        <v>8</v>
      </c>
      <c r="E475" s="42" t="s">
        <v>76</v>
      </c>
      <c r="F475" s="42" t="s">
        <v>76</v>
      </c>
      <c r="G475" s="27" t="s">
        <v>529</v>
      </c>
    </row>
    <row r="476" spans="2:7">
      <c r="B476" s="52">
        <v>580607</v>
      </c>
      <c r="C476" s="26">
        <v>5</v>
      </c>
      <c r="D476" s="26">
        <v>8</v>
      </c>
      <c r="E476" s="42" t="s">
        <v>76</v>
      </c>
      <c r="F476" s="42" t="s">
        <v>78</v>
      </c>
      <c r="G476" s="27" t="s">
        <v>530</v>
      </c>
    </row>
    <row r="477" spans="2:7">
      <c r="B477" s="52">
        <v>580608</v>
      </c>
      <c r="C477" s="26">
        <v>5</v>
      </c>
      <c r="D477" s="26">
        <v>8</v>
      </c>
      <c r="E477" s="42" t="s">
        <v>76</v>
      </c>
      <c r="F477" s="42" t="s">
        <v>80</v>
      </c>
      <c r="G477" s="27" t="s">
        <v>531</v>
      </c>
    </row>
    <row r="478" spans="2:7">
      <c r="B478" s="52">
        <v>580610</v>
      </c>
      <c r="C478" s="26">
        <v>5</v>
      </c>
      <c r="D478" s="26">
        <v>8</v>
      </c>
      <c r="E478" s="42" t="s">
        <v>76</v>
      </c>
      <c r="F478" s="26">
        <v>10</v>
      </c>
      <c r="G478" s="27" t="s">
        <v>532</v>
      </c>
    </row>
    <row r="479" spans="2:7">
      <c r="B479" s="52">
        <v>580616</v>
      </c>
      <c r="C479" s="26">
        <v>5</v>
      </c>
      <c r="D479" s="26">
        <v>8</v>
      </c>
      <c r="E479" s="42" t="s">
        <v>76</v>
      </c>
      <c r="F479" s="26">
        <v>16</v>
      </c>
      <c r="G479" s="27" t="s">
        <v>533</v>
      </c>
    </row>
    <row r="480" spans="2:7">
      <c r="B480" s="52">
        <v>580617</v>
      </c>
      <c r="C480" s="26">
        <v>5</v>
      </c>
      <c r="D480" s="26">
        <v>8</v>
      </c>
      <c r="E480" s="42" t="s">
        <v>76</v>
      </c>
      <c r="F480" s="26">
        <v>17</v>
      </c>
      <c r="G480" s="27" t="s">
        <v>534</v>
      </c>
    </row>
    <row r="481" spans="2:7">
      <c r="B481" s="52">
        <v>580628</v>
      </c>
      <c r="C481" s="26">
        <v>5</v>
      </c>
      <c r="D481" s="26">
        <v>8</v>
      </c>
      <c r="E481" s="42" t="s">
        <v>76</v>
      </c>
      <c r="F481" s="26">
        <v>28</v>
      </c>
      <c r="G481" s="27" t="s">
        <v>535</v>
      </c>
    </row>
    <row r="482" spans="2:7">
      <c r="B482" s="52">
        <v>580630</v>
      </c>
      <c r="C482" s="26">
        <v>5</v>
      </c>
      <c r="D482" s="26">
        <v>8</v>
      </c>
      <c r="E482" s="42" t="s">
        <v>76</v>
      </c>
      <c r="F482" s="26">
        <v>30</v>
      </c>
      <c r="G482" s="27" t="s">
        <v>536</v>
      </c>
    </row>
    <row r="483" spans="2:7" ht="24">
      <c r="B483" s="52">
        <v>580631</v>
      </c>
      <c r="C483" s="26">
        <v>5</v>
      </c>
      <c r="D483" s="26">
        <v>8</v>
      </c>
      <c r="E483" s="42" t="s">
        <v>76</v>
      </c>
      <c r="F483" s="26">
        <v>31</v>
      </c>
      <c r="G483" s="28" t="s">
        <v>537</v>
      </c>
    </row>
    <row r="484" spans="2:7">
      <c r="B484" s="52">
        <v>580632</v>
      </c>
      <c r="C484" s="26">
        <v>5</v>
      </c>
      <c r="D484" s="26">
        <v>8</v>
      </c>
      <c r="E484" s="42" t="s">
        <v>76</v>
      </c>
      <c r="F484" s="26">
        <v>32</v>
      </c>
      <c r="G484" s="27" t="s">
        <v>538</v>
      </c>
    </row>
    <row r="485" spans="2:7">
      <c r="B485" s="52">
        <v>580633</v>
      </c>
      <c r="C485" s="26">
        <v>5</v>
      </c>
      <c r="D485" s="26">
        <v>8</v>
      </c>
      <c r="E485" s="42" t="s">
        <v>76</v>
      </c>
      <c r="F485" s="26">
        <v>33</v>
      </c>
      <c r="G485" s="27" t="s">
        <v>539</v>
      </c>
    </row>
    <row r="486" spans="2:7">
      <c r="B486" s="52">
        <v>580634</v>
      </c>
      <c r="C486" s="26">
        <v>5</v>
      </c>
      <c r="D486" s="26">
        <v>8</v>
      </c>
      <c r="E486" s="42" t="s">
        <v>76</v>
      </c>
      <c r="F486" s="26">
        <v>34</v>
      </c>
      <c r="G486" s="27" t="s">
        <v>540</v>
      </c>
    </row>
    <row r="487" spans="2:7" ht="24">
      <c r="B487" s="52">
        <v>580635</v>
      </c>
      <c r="C487" s="26">
        <v>5</v>
      </c>
      <c r="D487" s="26">
        <v>8</v>
      </c>
      <c r="E487" s="42" t="s">
        <v>76</v>
      </c>
      <c r="F487" s="26">
        <v>35</v>
      </c>
      <c r="G487" s="28" t="s">
        <v>541</v>
      </c>
    </row>
    <row r="488" spans="2:7" ht="24">
      <c r="B488" s="52">
        <v>580636</v>
      </c>
      <c r="C488" s="26">
        <v>5</v>
      </c>
      <c r="D488" s="26">
        <v>8</v>
      </c>
      <c r="E488" s="42" t="s">
        <v>76</v>
      </c>
      <c r="F488" s="26">
        <v>36</v>
      </c>
      <c r="G488" s="27" t="s">
        <v>542</v>
      </c>
    </row>
    <row r="489" spans="2:7" ht="24">
      <c r="B489" s="52">
        <v>580637</v>
      </c>
      <c r="C489" s="26">
        <v>5</v>
      </c>
      <c r="D489" s="26">
        <v>8</v>
      </c>
      <c r="E489" s="42" t="s">
        <v>76</v>
      </c>
      <c r="F489" s="26">
        <v>37</v>
      </c>
      <c r="G489" s="28" t="s">
        <v>543</v>
      </c>
    </row>
    <row r="490" spans="2:7" ht="24">
      <c r="B490" s="52">
        <v>580639</v>
      </c>
      <c r="C490" s="26">
        <v>5</v>
      </c>
      <c r="D490" s="26">
        <v>8</v>
      </c>
      <c r="E490" s="42" t="s">
        <v>76</v>
      </c>
      <c r="F490" s="26">
        <v>39</v>
      </c>
      <c r="G490" s="28" t="s">
        <v>544</v>
      </c>
    </row>
    <row r="491" spans="2:7" ht="24">
      <c r="B491" s="52">
        <v>580640</v>
      </c>
      <c r="C491" s="26">
        <v>5</v>
      </c>
      <c r="D491" s="26">
        <v>8</v>
      </c>
      <c r="E491" s="42" t="s">
        <v>76</v>
      </c>
      <c r="F491" s="26">
        <v>40</v>
      </c>
      <c r="G491" s="28" t="s">
        <v>545</v>
      </c>
    </row>
    <row r="492" spans="2:7" ht="24">
      <c r="B492" s="52">
        <v>580641</v>
      </c>
      <c r="C492" s="26">
        <v>5</v>
      </c>
      <c r="D492" s="26">
        <v>8</v>
      </c>
      <c r="E492" s="42" t="s">
        <v>76</v>
      </c>
      <c r="F492" s="26">
        <v>41</v>
      </c>
      <c r="G492" s="28" t="s">
        <v>546</v>
      </c>
    </row>
    <row r="493" spans="2:7" ht="24">
      <c r="B493" s="52">
        <v>580642</v>
      </c>
      <c r="C493" s="26">
        <v>5</v>
      </c>
      <c r="D493" s="26">
        <v>8</v>
      </c>
      <c r="E493" s="42" t="s">
        <v>76</v>
      </c>
      <c r="F493" s="26">
        <v>42</v>
      </c>
      <c r="G493" s="28" t="s">
        <v>547</v>
      </c>
    </row>
    <row r="494" spans="2:7" ht="24">
      <c r="B494" s="52">
        <v>580643</v>
      </c>
      <c r="C494" s="26">
        <v>5</v>
      </c>
      <c r="D494" s="26">
        <v>8</v>
      </c>
      <c r="E494" s="42" t="s">
        <v>76</v>
      </c>
      <c r="F494" s="26">
        <v>43</v>
      </c>
      <c r="G494" s="28" t="s">
        <v>548</v>
      </c>
    </row>
    <row r="495" spans="2:7">
      <c r="B495" s="52">
        <v>580653</v>
      </c>
      <c r="C495" s="26">
        <v>5</v>
      </c>
      <c r="D495" s="26">
        <v>8</v>
      </c>
      <c r="E495" s="42" t="s">
        <v>76</v>
      </c>
      <c r="F495" s="26">
        <v>53</v>
      </c>
      <c r="G495" s="27" t="s">
        <v>549</v>
      </c>
    </row>
    <row r="496" spans="2:7" ht="24">
      <c r="B496" s="52">
        <v>580654</v>
      </c>
      <c r="C496" s="26">
        <v>5</v>
      </c>
      <c r="D496" s="26">
        <v>8</v>
      </c>
      <c r="E496" s="42" t="s">
        <v>76</v>
      </c>
      <c r="F496" s="26">
        <v>54</v>
      </c>
      <c r="G496" s="28" t="s">
        <v>550</v>
      </c>
    </row>
    <row r="497" spans="2:7" ht="24">
      <c r="B497" s="52">
        <v>5807</v>
      </c>
      <c r="C497" s="33">
        <v>5</v>
      </c>
      <c r="D497" s="33">
        <v>8</v>
      </c>
      <c r="E497" s="42" t="s">
        <v>78</v>
      </c>
      <c r="F497" s="35"/>
      <c r="G497" s="47" t="s">
        <v>551</v>
      </c>
    </row>
    <row r="498" spans="2:7">
      <c r="B498" s="52">
        <v>580701</v>
      </c>
      <c r="C498" s="26">
        <v>5</v>
      </c>
      <c r="D498" s="26">
        <v>8</v>
      </c>
      <c r="E498" s="42" t="s">
        <v>78</v>
      </c>
      <c r="F498" s="42" t="s">
        <v>68</v>
      </c>
      <c r="G498" s="27" t="s">
        <v>552</v>
      </c>
    </row>
    <row r="499" spans="2:7">
      <c r="B499" s="52">
        <v>580702</v>
      </c>
      <c r="C499" s="26">
        <v>5</v>
      </c>
      <c r="D499" s="26">
        <v>8</v>
      </c>
      <c r="E499" s="42" t="s">
        <v>78</v>
      </c>
      <c r="F499" s="42" t="s">
        <v>70</v>
      </c>
      <c r="G499" s="27" t="s">
        <v>553</v>
      </c>
    </row>
    <row r="500" spans="2:7">
      <c r="B500" s="52">
        <v>580703</v>
      </c>
      <c r="C500" s="26">
        <v>5</v>
      </c>
      <c r="D500" s="26">
        <v>8</v>
      </c>
      <c r="E500" s="42" t="s">
        <v>78</v>
      </c>
      <c r="F500" s="42" t="s">
        <v>72</v>
      </c>
      <c r="G500" s="27" t="s">
        <v>554</v>
      </c>
    </row>
    <row r="501" spans="2:7" ht="24">
      <c r="B501" s="52">
        <v>580704</v>
      </c>
      <c r="C501" s="26">
        <v>5</v>
      </c>
      <c r="D501" s="26">
        <v>8</v>
      </c>
      <c r="E501" s="42" t="s">
        <v>78</v>
      </c>
      <c r="F501" s="42" t="s">
        <v>90</v>
      </c>
      <c r="G501" s="28" t="s">
        <v>555</v>
      </c>
    </row>
    <row r="502" spans="2:7">
      <c r="B502" s="52">
        <v>580705</v>
      </c>
      <c r="C502" s="26">
        <v>5</v>
      </c>
      <c r="D502" s="26">
        <v>8</v>
      </c>
      <c r="E502" s="42" t="s">
        <v>78</v>
      </c>
      <c r="F502" s="42" t="s">
        <v>74</v>
      </c>
      <c r="G502" s="27" t="s">
        <v>556</v>
      </c>
    </row>
    <row r="503" spans="2:7">
      <c r="B503" s="52">
        <v>580708</v>
      </c>
      <c r="C503" s="26">
        <v>5</v>
      </c>
      <c r="D503" s="26">
        <v>8</v>
      </c>
      <c r="E503" s="42" t="s">
        <v>78</v>
      </c>
      <c r="F503" s="42" t="s">
        <v>80</v>
      </c>
      <c r="G503" s="27" t="s">
        <v>557</v>
      </c>
    </row>
    <row r="504" spans="2:7">
      <c r="B504" s="52">
        <v>580709</v>
      </c>
      <c r="C504" s="26">
        <v>5</v>
      </c>
      <c r="D504" s="26">
        <v>8</v>
      </c>
      <c r="E504" s="42" t="s">
        <v>78</v>
      </c>
      <c r="F504" s="42" t="s">
        <v>82</v>
      </c>
      <c r="G504" s="27" t="s">
        <v>558</v>
      </c>
    </row>
    <row r="505" spans="2:7">
      <c r="B505" s="52">
        <v>580710</v>
      </c>
      <c r="C505" s="26">
        <v>5</v>
      </c>
      <c r="D505" s="26">
        <v>8</v>
      </c>
      <c r="E505" s="42" t="s">
        <v>78</v>
      </c>
      <c r="F505" s="26">
        <v>10</v>
      </c>
      <c r="G505" s="27" t="s">
        <v>559</v>
      </c>
    </row>
    <row r="506" spans="2:7">
      <c r="B506" s="52">
        <v>580799</v>
      </c>
      <c r="C506" s="26">
        <v>5</v>
      </c>
      <c r="D506" s="26">
        <v>8</v>
      </c>
      <c r="E506" s="42" t="s">
        <v>78</v>
      </c>
      <c r="F506" s="26">
        <v>99</v>
      </c>
      <c r="G506" s="27" t="s">
        <v>560</v>
      </c>
    </row>
    <row r="507" spans="2:7">
      <c r="B507" s="52">
        <v>5808</v>
      </c>
      <c r="C507" s="33">
        <v>5</v>
      </c>
      <c r="D507" s="33">
        <v>8</v>
      </c>
      <c r="E507" s="42" t="s">
        <v>80</v>
      </c>
      <c r="F507" s="35"/>
      <c r="G507" s="36" t="s">
        <v>561</v>
      </c>
    </row>
    <row r="508" spans="2:7">
      <c r="B508" s="52">
        <v>580801</v>
      </c>
      <c r="C508" s="26">
        <v>5</v>
      </c>
      <c r="D508" s="26">
        <v>8</v>
      </c>
      <c r="E508" s="42" t="s">
        <v>80</v>
      </c>
      <c r="F508" s="42" t="s">
        <v>68</v>
      </c>
      <c r="G508" s="27" t="s">
        <v>562</v>
      </c>
    </row>
    <row r="509" spans="2:7">
      <c r="B509" s="52">
        <v>580802</v>
      </c>
      <c r="C509" s="26">
        <v>5</v>
      </c>
      <c r="D509" s="26">
        <v>8</v>
      </c>
      <c r="E509" s="42" t="s">
        <v>80</v>
      </c>
      <c r="F509" s="42" t="s">
        <v>70</v>
      </c>
      <c r="G509" s="27" t="s">
        <v>478</v>
      </c>
    </row>
    <row r="510" spans="2:7">
      <c r="B510" s="52">
        <v>580803</v>
      </c>
      <c r="C510" s="26">
        <v>5</v>
      </c>
      <c r="D510" s="26">
        <v>8</v>
      </c>
      <c r="E510" s="42" t="s">
        <v>80</v>
      </c>
      <c r="F510" s="42" t="s">
        <v>72</v>
      </c>
      <c r="G510" s="27" t="s">
        <v>479</v>
      </c>
    </row>
    <row r="511" spans="2:7">
      <c r="B511" s="52">
        <v>580804</v>
      </c>
      <c r="C511" s="26">
        <v>5</v>
      </c>
      <c r="D511" s="26">
        <v>8</v>
      </c>
      <c r="E511" s="42" t="s">
        <v>80</v>
      </c>
      <c r="F511" s="42" t="s">
        <v>90</v>
      </c>
      <c r="G511" s="27" t="s">
        <v>480</v>
      </c>
    </row>
    <row r="512" spans="2:7">
      <c r="B512" s="52">
        <v>580805</v>
      </c>
      <c r="C512" s="26">
        <v>5</v>
      </c>
      <c r="D512" s="26">
        <v>8</v>
      </c>
      <c r="E512" s="42" t="s">
        <v>80</v>
      </c>
      <c r="F512" s="42" t="s">
        <v>74</v>
      </c>
      <c r="G512" s="27" t="s">
        <v>481</v>
      </c>
    </row>
    <row r="513" spans="2:7">
      <c r="B513" s="52">
        <v>580806</v>
      </c>
      <c r="C513" s="26">
        <v>5</v>
      </c>
      <c r="D513" s="26">
        <v>8</v>
      </c>
      <c r="E513" s="42" t="s">
        <v>80</v>
      </c>
      <c r="F513" s="42" t="s">
        <v>76</v>
      </c>
      <c r="G513" s="27" t="s">
        <v>482</v>
      </c>
    </row>
    <row r="514" spans="2:7">
      <c r="B514" s="52">
        <v>580808</v>
      </c>
      <c r="C514" s="26">
        <v>5</v>
      </c>
      <c r="D514" s="26">
        <v>8</v>
      </c>
      <c r="E514" s="42" t="s">
        <v>80</v>
      </c>
      <c r="F514" s="42" t="s">
        <v>80</v>
      </c>
      <c r="G514" s="27" t="s">
        <v>483</v>
      </c>
    </row>
    <row r="515" spans="2:7">
      <c r="B515" s="52">
        <v>580811</v>
      </c>
      <c r="C515" s="26">
        <v>5</v>
      </c>
      <c r="D515" s="26">
        <v>8</v>
      </c>
      <c r="E515" s="42" t="s">
        <v>80</v>
      </c>
      <c r="F515" s="26">
        <v>11</v>
      </c>
      <c r="G515" s="27" t="s">
        <v>563</v>
      </c>
    </row>
    <row r="516" spans="2:7">
      <c r="B516" s="52">
        <v>5809</v>
      </c>
      <c r="C516" s="33">
        <v>5</v>
      </c>
      <c r="D516" s="33">
        <v>8</v>
      </c>
      <c r="E516" s="42" t="s">
        <v>82</v>
      </c>
      <c r="F516" s="35"/>
      <c r="G516" s="36" t="s">
        <v>564</v>
      </c>
    </row>
    <row r="517" spans="2:7">
      <c r="B517" s="52">
        <v>580901</v>
      </c>
      <c r="C517" s="26">
        <v>5</v>
      </c>
      <c r="D517" s="26">
        <v>8</v>
      </c>
      <c r="E517" s="42" t="s">
        <v>82</v>
      </c>
      <c r="F517" s="42" t="s">
        <v>68</v>
      </c>
      <c r="G517" s="27" t="s">
        <v>477</v>
      </c>
    </row>
    <row r="518" spans="2:7">
      <c r="B518" s="52">
        <v>580902</v>
      </c>
      <c r="C518" s="26">
        <v>5</v>
      </c>
      <c r="D518" s="26">
        <v>8</v>
      </c>
      <c r="E518" s="42" t="s">
        <v>82</v>
      </c>
      <c r="F518" s="42" t="s">
        <v>70</v>
      </c>
      <c r="G518" s="27" t="s">
        <v>478</v>
      </c>
    </row>
    <row r="519" spans="2:7">
      <c r="B519" s="52">
        <v>580903</v>
      </c>
      <c r="C519" s="26">
        <v>5</v>
      </c>
      <c r="D519" s="26">
        <v>8</v>
      </c>
      <c r="E519" s="42" t="s">
        <v>82</v>
      </c>
      <c r="F519" s="42" t="s">
        <v>72</v>
      </c>
      <c r="G519" s="27" t="s">
        <v>479</v>
      </c>
    </row>
    <row r="520" spans="2:7">
      <c r="B520" s="52">
        <v>580904</v>
      </c>
      <c r="C520" s="26">
        <v>5</v>
      </c>
      <c r="D520" s="26">
        <v>8</v>
      </c>
      <c r="E520" s="42" t="s">
        <v>82</v>
      </c>
      <c r="F520" s="42" t="s">
        <v>90</v>
      </c>
      <c r="G520" s="27" t="s">
        <v>565</v>
      </c>
    </row>
    <row r="521" spans="2:7">
      <c r="B521" s="52">
        <v>580905</v>
      </c>
      <c r="C521" s="26">
        <v>5</v>
      </c>
      <c r="D521" s="26">
        <v>8</v>
      </c>
      <c r="E521" s="42" t="s">
        <v>82</v>
      </c>
      <c r="F521" s="42" t="s">
        <v>74</v>
      </c>
      <c r="G521" s="27" t="s">
        <v>481</v>
      </c>
    </row>
    <row r="522" spans="2:7">
      <c r="B522" s="52">
        <v>580906</v>
      </c>
      <c r="C522" s="26">
        <v>5</v>
      </c>
      <c r="D522" s="26">
        <v>8</v>
      </c>
      <c r="E522" s="42" t="s">
        <v>82</v>
      </c>
      <c r="F522" s="42" t="s">
        <v>76</v>
      </c>
      <c r="G522" s="27" t="s">
        <v>482</v>
      </c>
    </row>
    <row r="523" spans="2:7">
      <c r="B523" s="52">
        <v>580907</v>
      </c>
      <c r="C523" s="26">
        <v>5</v>
      </c>
      <c r="D523" s="26">
        <v>8</v>
      </c>
      <c r="E523" s="42" t="s">
        <v>82</v>
      </c>
      <c r="F523" s="42" t="s">
        <v>78</v>
      </c>
      <c r="G523" s="27" t="s">
        <v>483</v>
      </c>
    </row>
    <row r="524" spans="2:7">
      <c r="B524" s="52">
        <v>580910</v>
      </c>
      <c r="C524" s="26">
        <v>5</v>
      </c>
      <c r="D524" s="26">
        <v>8</v>
      </c>
      <c r="E524" s="42" t="s">
        <v>82</v>
      </c>
      <c r="F524" s="26">
        <v>10</v>
      </c>
      <c r="G524" s="27" t="s">
        <v>563</v>
      </c>
    </row>
    <row r="525" spans="2:7">
      <c r="B525" s="52">
        <v>580911</v>
      </c>
      <c r="C525" s="26">
        <v>5</v>
      </c>
      <c r="D525" s="26">
        <v>8</v>
      </c>
      <c r="E525" s="42" t="s">
        <v>82</v>
      </c>
      <c r="F525" s="26">
        <v>11</v>
      </c>
      <c r="G525" s="27" t="s">
        <v>566</v>
      </c>
    </row>
    <row r="526" spans="2:7">
      <c r="B526" s="52">
        <v>5810</v>
      </c>
      <c r="C526" s="33">
        <v>5</v>
      </c>
      <c r="D526" s="33">
        <v>8</v>
      </c>
      <c r="E526" s="44">
        <v>10</v>
      </c>
      <c r="F526" s="45"/>
      <c r="G526" s="36" t="s">
        <v>567</v>
      </c>
    </row>
    <row r="527" spans="2:7">
      <c r="B527" s="52">
        <v>581001</v>
      </c>
      <c r="C527" s="26">
        <v>5</v>
      </c>
      <c r="D527" s="26">
        <v>8</v>
      </c>
      <c r="E527" s="26">
        <v>10</v>
      </c>
      <c r="F527" s="42" t="s">
        <v>68</v>
      </c>
      <c r="G527" s="27" t="s">
        <v>568</v>
      </c>
    </row>
    <row r="528" spans="2:7">
      <c r="B528" s="52">
        <v>581002</v>
      </c>
      <c r="C528" s="26">
        <v>5</v>
      </c>
      <c r="D528" s="26">
        <v>8</v>
      </c>
      <c r="E528" s="26">
        <v>10</v>
      </c>
      <c r="F528" s="42" t="s">
        <v>70</v>
      </c>
      <c r="G528" s="27" t="s">
        <v>569</v>
      </c>
    </row>
    <row r="529" spans="2:7">
      <c r="B529" s="52">
        <v>581003</v>
      </c>
      <c r="C529" s="26">
        <v>5</v>
      </c>
      <c r="D529" s="26">
        <v>8</v>
      </c>
      <c r="E529" s="26">
        <v>10</v>
      </c>
      <c r="F529" s="42" t="s">
        <v>72</v>
      </c>
      <c r="G529" s="27" t="s">
        <v>570</v>
      </c>
    </row>
    <row r="530" spans="2:7">
      <c r="B530" s="52">
        <v>581004</v>
      </c>
      <c r="C530" s="26">
        <v>5</v>
      </c>
      <c r="D530" s="26">
        <v>8</v>
      </c>
      <c r="E530" s="26">
        <v>10</v>
      </c>
      <c r="F530" s="42" t="s">
        <v>90</v>
      </c>
      <c r="G530" s="27" t="s">
        <v>571</v>
      </c>
    </row>
    <row r="531" spans="2:7">
      <c r="B531" s="52">
        <v>581005</v>
      </c>
      <c r="C531" s="26">
        <v>5</v>
      </c>
      <c r="D531" s="26">
        <v>8</v>
      </c>
      <c r="E531" s="26">
        <v>10</v>
      </c>
      <c r="F531" s="42" t="s">
        <v>74</v>
      </c>
      <c r="G531" s="27" t="s">
        <v>572</v>
      </c>
    </row>
    <row r="532" spans="2:7">
      <c r="B532" s="52">
        <v>581006</v>
      </c>
      <c r="C532" s="26">
        <v>5</v>
      </c>
      <c r="D532" s="26">
        <v>8</v>
      </c>
      <c r="E532" s="26">
        <v>10</v>
      </c>
      <c r="F532" s="42" t="s">
        <v>76</v>
      </c>
      <c r="G532" s="27" t="s">
        <v>573</v>
      </c>
    </row>
    <row r="533" spans="2:7">
      <c r="B533" s="52">
        <v>581011</v>
      </c>
      <c r="C533" s="26">
        <v>5</v>
      </c>
      <c r="D533" s="26">
        <v>8</v>
      </c>
      <c r="E533" s="26">
        <v>10</v>
      </c>
      <c r="F533" s="26">
        <v>11</v>
      </c>
      <c r="G533" s="27" t="s">
        <v>574</v>
      </c>
    </row>
    <row r="534" spans="2:7">
      <c r="B534" s="52">
        <v>581012</v>
      </c>
      <c r="C534" s="26">
        <v>5</v>
      </c>
      <c r="D534" s="26">
        <v>8</v>
      </c>
      <c r="E534" s="26">
        <v>10</v>
      </c>
      <c r="F534" s="26">
        <v>12</v>
      </c>
      <c r="G534" s="27" t="s">
        <v>575</v>
      </c>
    </row>
    <row r="535" spans="2:7">
      <c r="B535" s="52">
        <v>581016</v>
      </c>
      <c r="C535" s="26">
        <v>5</v>
      </c>
      <c r="D535" s="26">
        <v>8</v>
      </c>
      <c r="E535" s="26">
        <v>10</v>
      </c>
      <c r="F535" s="26">
        <v>16</v>
      </c>
      <c r="G535" s="27" t="s">
        <v>576</v>
      </c>
    </row>
    <row r="536" spans="2:7">
      <c r="B536" s="52">
        <v>581017</v>
      </c>
      <c r="C536" s="26">
        <v>5</v>
      </c>
      <c r="D536" s="26">
        <v>8</v>
      </c>
      <c r="E536" s="26">
        <v>10</v>
      </c>
      <c r="F536" s="26">
        <v>17</v>
      </c>
      <c r="G536" s="27" t="s">
        <v>577</v>
      </c>
    </row>
    <row r="537" spans="2:7">
      <c r="B537" s="52">
        <v>581018</v>
      </c>
      <c r="C537" s="26">
        <v>5</v>
      </c>
      <c r="D537" s="26">
        <v>8</v>
      </c>
      <c r="E537" s="26">
        <v>10</v>
      </c>
      <c r="F537" s="26">
        <v>18</v>
      </c>
      <c r="G537" s="27" t="s">
        <v>578</v>
      </c>
    </row>
    <row r="538" spans="2:7">
      <c r="B538" s="52">
        <v>581019</v>
      </c>
      <c r="C538" s="26">
        <v>5</v>
      </c>
      <c r="D538" s="26">
        <v>8</v>
      </c>
      <c r="E538" s="26">
        <v>10</v>
      </c>
      <c r="F538" s="26">
        <v>19</v>
      </c>
      <c r="G538" s="27" t="s">
        <v>579</v>
      </c>
    </row>
    <row r="539" spans="2:7">
      <c r="B539" s="52">
        <v>581020</v>
      </c>
      <c r="C539" s="26">
        <v>5</v>
      </c>
      <c r="D539" s="26">
        <v>8</v>
      </c>
      <c r="E539" s="26">
        <v>10</v>
      </c>
      <c r="F539" s="26">
        <v>20</v>
      </c>
      <c r="G539" s="27" t="s">
        <v>580</v>
      </c>
    </row>
    <row r="540" spans="2:7" ht="24">
      <c r="B540" s="52">
        <v>581021</v>
      </c>
      <c r="C540" s="26">
        <v>5</v>
      </c>
      <c r="D540" s="26">
        <v>8</v>
      </c>
      <c r="E540" s="26">
        <v>10</v>
      </c>
      <c r="F540" s="26">
        <v>21</v>
      </c>
      <c r="G540" s="27" t="s">
        <v>581</v>
      </c>
    </row>
    <row r="541" spans="2:7">
      <c r="B541" s="52">
        <v>581022</v>
      </c>
      <c r="C541" s="26">
        <v>5</v>
      </c>
      <c r="D541" s="26">
        <v>8</v>
      </c>
      <c r="E541" s="26">
        <v>10</v>
      </c>
      <c r="F541" s="26">
        <v>22</v>
      </c>
      <c r="G541" s="27" t="s">
        <v>582</v>
      </c>
    </row>
    <row r="542" spans="2:7">
      <c r="B542" s="52">
        <v>5811</v>
      </c>
      <c r="C542" s="33">
        <v>5</v>
      </c>
      <c r="D542" s="33">
        <v>8</v>
      </c>
      <c r="E542" s="44">
        <v>11</v>
      </c>
      <c r="F542" s="45"/>
      <c r="G542" s="36" t="s">
        <v>583</v>
      </c>
    </row>
    <row r="543" spans="2:7">
      <c r="B543" s="52">
        <v>581101</v>
      </c>
      <c r="C543" s="26">
        <v>5</v>
      </c>
      <c r="D543" s="26">
        <v>8</v>
      </c>
      <c r="E543" s="26">
        <v>11</v>
      </c>
      <c r="F543" s="42" t="s">
        <v>68</v>
      </c>
      <c r="G543" s="27" t="s">
        <v>584</v>
      </c>
    </row>
    <row r="544" spans="2:7">
      <c r="B544" s="52">
        <v>5899</v>
      </c>
      <c r="C544" s="33">
        <v>5</v>
      </c>
      <c r="D544" s="33">
        <v>8</v>
      </c>
      <c r="E544" s="44">
        <v>99</v>
      </c>
      <c r="F544" s="45"/>
      <c r="G544" s="36" t="s">
        <v>182</v>
      </c>
    </row>
    <row r="545" spans="2:7">
      <c r="B545" s="52">
        <v>589901</v>
      </c>
      <c r="C545" s="26">
        <v>5</v>
      </c>
      <c r="D545" s="26">
        <v>8</v>
      </c>
      <c r="E545" s="26">
        <v>99</v>
      </c>
      <c r="F545" s="42" t="s">
        <v>68</v>
      </c>
      <c r="G545" s="27" t="s">
        <v>585</v>
      </c>
    </row>
    <row r="546" spans="2:7">
      <c r="B546" s="52">
        <v>59</v>
      </c>
      <c r="C546" s="29">
        <v>5</v>
      </c>
      <c r="D546" s="30">
        <v>9</v>
      </c>
      <c r="E546" s="31"/>
      <c r="F546" s="32"/>
      <c r="G546" s="41" t="s">
        <v>586</v>
      </c>
    </row>
    <row r="547" spans="2:7">
      <c r="B547" s="52">
        <v>5901</v>
      </c>
      <c r="C547" s="33">
        <v>5</v>
      </c>
      <c r="D547" s="33">
        <v>9</v>
      </c>
      <c r="E547" s="42" t="s">
        <v>68</v>
      </c>
      <c r="F547" s="35"/>
      <c r="G547" s="36" t="s">
        <v>182</v>
      </c>
    </row>
    <row r="548" spans="2:7">
      <c r="B548" s="52">
        <v>590101</v>
      </c>
      <c r="C548" s="26">
        <v>5</v>
      </c>
      <c r="D548" s="26">
        <v>9</v>
      </c>
      <c r="E548" s="42" t="s">
        <v>68</v>
      </c>
      <c r="F548" s="42" t="s">
        <v>68</v>
      </c>
      <c r="G548" s="27" t="s">
        <v>182</v>
      </c>
    </row>
    <row r="549" spans="2:7">
      <c r="B549" s="52">
        <v>6</v>
      </c>
      <c r="C549" s="37">
        <v>6</v>
      </c>
      <c r="D549" s="38"/>
      <c r="E549" s="38"/>
      <c r="F549" s="39"/>
      <c r="G549" s="40" t="s">
        <v>587</v>
      </c>
    </row>
    <row r="550" spans="2:7">
      <c r="B550" s="52">
        <v>61</v>
      </c>
      <c r="C550" s="29">
        <v>6</v>
      </c>
      <c r="D550" s="30">
        <v>1</v>
      </c>
      <c r="E550" s="31"/>
      <c r="F550" s="32"/>
      <c r="G550" s="41" t="s">
        <v>588</v>
      </c>
    </row>
    <row r="551" spans="2:7">
      <c r="B551" s="52">
        <v>6101</v>
      </c>
      <c r="C551" s="33">
        <v>6</v>
      </c>
      <c r="D551" s="33">
        <v>1</v>
      </c>
      <c r="E551" s="42" t="s">
        <v>68</v>
      </c>
      <c r="F551" s="35"/>
      <c r="G551" s="36" t="s">
        <v>67</v>
      </c>
    </row>
    <row r="552" spans="2:7">
      <c r="B552" s="52">
        <v>610101</v>
      </c>
      <c r="C552" s="26">
        <v>6</v>
      </c>
      <c r="D552" s="26">
        <v>1</v>
      </c>
      <c r="E552" s="42" t="s">
        <v>68</v>
      </c>
      <c r="F552" s="42" t="s">
        <v>68</v>
      </c>
      <c r="G552" s="27" t="s">
        <v>69</v>
      </c>
    </row>
    <row r="553" spans="2:7">
      <c r="B553" s="52">
        <v>610102</v>
      </c>
      <c r="C553" s="26">
        <v>6</v>
      </c>
      <c r="D553" s="26">
        <v>1</v>
      </c>
      <c r="E553" s="42" t="s">
        <v>68</v>
      </c>
      <c r="F553" s="42" t="s">
        <v>70</v>
      </c>
      <c r="G553" s="27" t="s">
        <v>71</v>
      </c>
    </row>
    <row r="554" spans="2:7">
      <c r="B554" s="52">
        <v>610103</v>
      </c>
      <c r="C554" s="26">
        <v>6</v>
      </c>
      <c r="D554" s="26">
        <v>1</v>
      </c>
      <c r="E554" s="42" t="s">
        <v>68</v>
      </c>
      <c r="F554" s="42" t="s">
        <v>72</v>
      </c>
      <c r="G554" s="27" t="s">
        <v>73</v>
      </c>
    </row>
    <row r="555" spans="2:7">
      <c r="B555" s="52">
        <v>610105</v>
      </c>
      <c r="C555" s="26">
        <v>6</v>
      </c>
      <c r="D555" s="26">
        <v>1</v>
      </c>
      <c r="E555" s="42" t="s">
        <v>68</v>
      </c>
      <c r="F555" s="42" t="s">
        <v>74</v>
      </c>
      <c r="G555" s="27" t="s">
        <v>75</v>
      </c>
    </row>
    <row r="556" spans="2:7">
      <c r="B556" s="52">
        <v>610106</v>
      </c>
      <c r="C556" s="26">
        <v>6</v>
      </c>
      <c r="D556" s="26">
        <v>1</v>
      </c>
      <c r="E556" s="42" t="s">
        <v>68</v>
      </c>
      <c r="F556" s="42" t="s">
        <v>76</v>
      </c>
      <c r="G556" s="27" t="s">
        <v>77</v>
      </c>
    </row>
    <row r="557" spans="2:7" ht="24">
      <c r="B557" s="52">
        <v>610108</v>
      </c>
      <c r="C557" s="26">
        <v>6</v>
      </c>
      <c r="D557" s="26">
        <v>1</v>
      </c>
      <c r="E557" s="42" t="s">
        <v>68</v>
      </c>
      <c r="F557" s="42" t="s">
        <v>80</v>
      </c>
      <c r="G557" s="28" t="s">
        <v>589</v>
      </c>
    </row>
    <row r="558" spans="2:7">
      <c r="B558" s="52">
        <v>610109</v>
      </c>
      <c r="C558" s="26">
        <v>6</v>
      </c>
      <c r="D558" s="26">
        <v>1</v>
      </c>
      <c r="E558" s="42" t="s">
        <v>68</v>
      </c>
      <c r="F558" s="42" t="s">
        <v>82</v>
      </c>
      <c r="G558" s="27" t="s">
        <v>83</v>
      </c>
    </row>
    <row r="559" spans="2:7">
      <c r="B559" s="52">
        <v>6102</v>
      </c>
      <c r="C559" s="33">
        <v>6</v>
      </c>
      <c r="D559" s="33">
        <v>1</v>
      </c>
      <c r="E559" s="42" t="s">
        <v>70</v>
      </c>
      <c r="F559" s="35"/>
      <c r="G559" s="36" t="s">
        <v>86</v>
      </c>
    </row>
    <row r="560" spans="2:7">
      <c r="B560" s="52">
        <v>610201</v>
      </c>
      <c r="C560" s="26">
        <v>6</v>
      </c>
      <c r="D560" s="26">
        <v>1</v>
      </c>
      <c r="E560" s="42" t="s">
        <v>70</v>
      </c>
      <c r="F560" s="42" t="s">
        <v>68</v>
      </c>
      <c r="G560" s="27" t="s">
        <v>87</v>
      </c>
    </row>
    <row r="561" spans="2:7">
      <c r="B561" s="52">
        <v>610203</v>
      </c>
      <c r="C561" s="26">
        <v>6</v>
      </c>
      <c r="D561" s="26">
        <v>1</v>
      </c>
      <c r="E561" s="42" t="s">
        <v>70</v>
      </c>
      <c r="F561" s="42" t="s">
        <v>72</v>
      </c>
      <c r="G561" s="27" t="s">
        <v>89</v>
      </c>
    </row>
    <row r="562" spans="2:7">
      <c r="B562" s="52">
        <v>610204</v>
      </c>
      <c r="C562" s="26">
        <v>6</v>
      </c>
      <c r="D562" s="26">
        <v>1</v>
      </c>
      <c r="E562" s="42" t="s">
        <v>70</v>
      </c>
      <c r="F562" s="42" t="s">
        <v>90</v>
      </c>
      <c r="G562" s="27" t="s">
        <v>91</v>
      </c>
    </row>
    <row r="563" spans="2:7">
      <c r="B563" s="52">
        <v>610205</v>
      </c>
      <c r="C563" s="26">
        <v>6</v>
      </c>
      <c r="D563" s="26">
        <v>1</v>
      </c>
      <c r="E563" s="42" t="s">
        <v>70</v>
      </c>
      <c r="F563" s="42" t="s">
        <v>74</v>
      </c>
      <c r="G563" s="27" t="s">
        <v>92</v>
      </c>
    </row>
    <row r="564" spans="2:7">
      <c r="B564" s="52">
        <v>610206</v>
      </c>
      <c r="C564" s="26">
        <v>6</v>
      </c>
      <c r="D564" s="26">
        <v>1</v>
      </c>
      <c r="E564" s="42" t="s">
        <v>70</v>
      </c>
      <c r="F564" s="42" t="s">
        <v>76</v>
      </c>
      <c r="G564" s="27" t="s">
        <v>93</v>
      </c>
    </row>
    <row r="565" spans="2:7">
      <c r="B565" s="52">
        <v>610207</v>
      </c>
      <c r="C565" s="26">
        <v>6</v>
      </c>
      <c r="D565" s="26">
        <v>1</v>
      </c>
      <c r="E565" s="42" t="s">
        <v>70</v>
      </c>
      <c r="F565" s="42" t="s">
        <v>78</v>
      </c>
      <c r="G565" s="27" t="s">
        <v>94</v>
      </c>
    </row>
    <row r="566" spans="2:7">
      <c r="B566" s="52">
        <v>610208</v>
      </c>
      <c r="C566" s="26">
        <v>6</v>
      </c>
      <c r="D566" s="26">
        <v>1</v>
      </c>
      <c r="E566" s="42" t="s">
        <v>70</v>
      </c>
      <c r="F566" s="42" t="s">
        <v>80</v>
      </c>
      <c r="G566" s="27" t="s">
        <v>95</v>
      </c>
    </row>
    <row r="567" spans="2:7">
      <c r="B567" s="52">
        <v>610209</v>
      </c>
      <c r="C567" s="26">
        <v>6</v>
      </c>
      <c r="D567" s="26">
        <v>1</v>
      </c>
      <c r="E567" s="42" t="s">
        <v>70</v>
      </c>
      <c r="F567" s="42" t="s">
        <v>82</v>
      </c>
      <c r="G567" s="27" t="s">
        <v>96</v>
      </c>
    </row>
    <row r="568" spans="2:7">
      <c r="B568" s="52">
        <v>610211</v>
      </c>
      <c r="C568" s="26">
        <v>6</v>
      </c>
      <c r="D568" s="26">
        <v>1</v>
      </c>
      <c r="E568" s="42" t="s">
        <v>70</v>
      </c>
      <c r="F568" s="26">
        <v>11</v>
      </c>
      <c r="G568" s="27" t="s">
        <v>99</v>
      </c>
    </row>
    <row r="569" spans="2:7">
      <c r="B569" s="52">
        <v>610212</v>
      </c>
      <c r="C569" s="26">
        <v>6</v>
      </c>
      <c r="D569" s="26">
        <v>1</v>
      </c>
      <c r="E569" s="42" t="s">
        <v>70</v>
      </c>
      <c r="F569" s="26">
        <v>12</v>
      </c>
      <c r="G569" s="27" t="s">
        <v>101</v>
      </c>
    </row>
    <row r="570" spans="2:7">
      <c r="B570" s="52">
        <v>610213</v>
      </c>
      <c r="C570" s="26">
        <v>6</v>
      </c>
      <c r="D570" s="26">
        <v>1</v>
      </c>
      <c r="E570" s="42" t="s">
        <v>70</v>
      </c>
      <c r="F570" s="26">
        <v>13</v>
      </c>
      <c r="G570" s="27" t="s">
        <v>103</v>
      </c>
    </row>
    <row r="571" spans="2:7">
      <c r="B571" s="52">
        <v>610217</v>
      </c>
      <c r="C571" s="26">
        <v>6</v>
      </c>
      <c r="D571" s="26">
        <v>1</v>
      </c>
      <c r="E571" s="42" t="s">
        <v>70</v>
      </c>
      <c r="F571" s="26">
        <v>17</v>
      </c>
      <c r="G571" s="27" t="s">
        <v>590</v>
      </c>
    </row>
    <row r="572" spans="2:7">
      <c r="B572" s="52">
        <v>610218</v>
      </c>
      <c r="C572" s="26">
        <v>6</v>
      </c>
      <c r="D572" s="26">
        <v>1</v>
      </c>
      <c r="E572" s="42" t="s">
        <v>70</v>
      </c>
      <c r="F572" s="26">
        <v>18</v>
      </c>
      <c r="G572" s="27" t="s">
        <v>110</v>
      </c>
    </row>
    <row r="573" spans="2:7">
      <c r="B573" s="52">
        <v>610220</v>
      </c>
      <c r="C573" s="26">
        <v>6</v>
      </c>
      <c r="D573" s="26">
        <v>1</v>
      </c>
      <c r="E573" s="42" t="s">
        <v>70</v>
      </c>
      <c r="F573" s="26">
        <v>20</v>
      </c>
      <c r="G573" s="27" t="s">
        <v>111</v>
      </c>
    </row>
    <row r="574" spans="2:7">
      <c r="B574" s="52">
        <v>610223</v>
      </c>
      <c r="C574" s="26">
        <v>6</v>
      </c>
      <c r="D574" s="26">
        <v>1</v>
      </c>
      <c r="E574" s="42" t="s">
        <v>70</v>
      </c>
      <c r="F574" s="26">
        <v>23</v>
      </c>
      <c r="G574" s="27" t="s">
        <v>112</v>
      </c>
    </row>
    <row r="575" spans="2:7">
      <c r="B575" s="52">
        <v>610224</v>
      </c>
      <c r="C575" s="26">
        <v>6</v>
      </c>
      <c r="D575" s="26">
        <v>1</v>
      </c>
      <c r="E575" s="42" t="s">
        <v>70</v>
      </c>
      <c r="F575" s="26">
        <v>24</v>
      </c>
      <c r="G575" s="27" t="s">
        <v>113</v>
      </c>
    </row>
    <row r="576" spans="2:7">
      <c r="B576" s="52">
        <v>610225</v>
      </c>
      <c r="C576" s="26">
        <v>6</v>
      </c>
      <c r="D576" s="26">
        <v>1</v>
      </c>
      <c r="E576" s="42" t="s">
        <v>70</v>
      </c>
      <c r="F576" s="26">
        <v>25</v>
      </c>
      <c r="G576" s="27" t="s">
        <v>114</v>
      </c>
    </row>
    <row r="577" spans="2:7">
      <c r="B577" s="52">
        <v>610227</v>
      </c>
      <c r="C577" s="26">
        <v>6</v>
      </c>
      <c r="D577" s="26">
        <v>1</v>
      </c>
      <c r="E577" s="42" t="s">
        <v>70</v>
      </c>
      <c r="F577" s="26">
        <v>27</v>
      </c>
      <c r="G577" s="27" t="s">
        <v>115</v>
      </c>
    </row>
    <row r="578" spans="2:7">
      <c r="B578" s="52">
        <v>610228</v>
      </c>
      <c r="C578" s="26">
        <v>6</v>
      </c>
      <c r="D578" s="26">
        <v>1</v>
      </c>
      <c r="E578" s="42" t="s">
        <v>70</v>
      </c>
      <c r="F578" s="26">
        <v>28</v>
      </c>
      <c r="G578" s="27" t="s">
        <v>116</v>
      </c>
    </row>
    <row r="579" spans="2:7">
      <c r="B579" s="52">
        <v>610229</v>
      </c>
      <c r="C579" s="26">
        <v>6</v>
      </c>
      <c r="D579" s="26">
        <v>1</v>
      </c>
      <c r="E579" s="42" t="s">
        <v>70</v>
      </c>
      <c r="F579" s="26">
        <v>29</v>
      </c>
      <c r="G579" s="27" t="s">
        <v>117</v>
      </c>
    </row>
    <row r="580" spans="2:7">
      <c r="B580" s="52">
        <v>610230</v>
      </c>
      <c r="C580" s="26">
        <v>6</v>
      </c>
      <c r="D580" s="26">
        <v>1</v>
      </c>
      <c r="E580" s="42" t="s">
        <v>70</v>
      </c>
      <c r="F580" s="26">
        <v>30</v>
      </c>
      <c r="G580" s="27" t="s">
        <v>118</v>
      </c>
    </row>
    <row r="581" spans="2:7">
      <c r="B581" s="52">
        <v>610231</v>
      </c>
      <c r="C581" s="26">
        <v>6</v>
      </c>
      <c r="D581" s="26">
        <v>1</v>
      </c>
      <c r="E581" s="42" t="s">
        <v>70</v>
      </c>
      <c r="F581" s="26">
        <v>31</v>
      </c>
      <c r="G581" s="27" t="s">
        <v>119</v>
      </c>
    </row>
    <row r="582" spans="2:7">
      <c r="B582" s="52">
        <v>610232</v>
      </c>
      <c r="C582" s="26">
        <v>6</v>
      </c>
      <c r="D582" s="26">
        <v>1</v>
      </c>
      <c r="E582" s="42" t="s">
        <v>70</v>
      </c>
      <c r="F582" s="26">
        <v>32</v>
      </c>
      <c r="G582" s="27" t="s">
        <v>591</v>
      </c>
    </row>
    <row r="583" spans="2:7">
      <c r="B583" s="52">
        <v>610233</v>
      </c>
      <c r="C583" s="26">
        <v>6</v>
      </c>
      <c r="D583" s="26">
        <v>1</v>
      </c>
      <c r="E583" s="42" t="s">
        <v>70</v>
      </c>
      <c r="F583" s="26">
        <v>33</v>
      </c>
      <c r="G583" s="27" t="s">
        <v>121</v>
      </c>
    </row>
    <row r="584" spans="2:7">
      <c r="B584" s="52">
        <v>610235</v>
      </c>
      <c r="C584" s="26">
        <v>6</v>
      </c>
      <c r="D584" s="26">
        <v>1</v>
      </c>
      <c r="E584" s="42" t="s">
        <v>70</v>
      </c>
      <c r="F584" s="26">
        <v>35</v>
      </c>
      <c r="G584" s="27" t="s">
        <v>123</v>
      </c>
    </row>
    <row r="585" spans="2:7">
      <c r="B585" s="52">
        <v>6103</v>
      </c>
      <c r="C585" s="33">
        <v>6</v>
      </c>
      <c r="D585" s="33">
        <v>1</v>
      </c>
      <c r="E585" s="42" t="s">
        <v>72</v>
      </c>
      <c r="F585" s="35"/>
      <c r="G585" s="36" t="s">
        <v>124</v>
      </c>
    </row>
    <row r="586" spans="2:7">
      <c r="B586" s="52">
        <v>610301</v>
      </c>
      <c r="C586" s="26">
        <v>6</v>
      </c>
      <c r="D586" s="26">
        <v>1</v>
      </c>
      <c r="E586" s="42" t="s">
        <v>72</v>
      </c>
      <c r="F586" s="42" t="s">
        <v>68</v>
      </c>
      <c r="G586" s="27" t="s">
        <v>125</v>
      </c>
    </row>
    <row r="587" spans="2:7">
      <c r="B587" s="52">
        <v>610302</v>
      </c>
      <c r="C587" s="26">
        <v>6</v>
      </c>
      <c r="D587" s="26">
        <v>1</v>
      </c>
      <c r="E587" s="42" t="s">
        <v>72</v>
      </c>
      <c r="F587" s="42" t="s">
        <v>70</v>
      </c>
      <c r="G587" s="27" t="s">
        <v>126</v>
      </c>
    </row>
    <row r="588" spans="2:7">
      <c r="B588" s="52">
        <v>610303</v>
      </c>
      <c r="C588" s="26">
        <v>6</v>
      </c>
      <c r="D588" s="26">
        <v>1</v>
      </c>
      <c r="E588" s="42" t="s">
        <v>72</v>
      </c>
      <c r="F588" s="42" t="s">
        <v>72</v>
      </c>
      <c r="G588" s="27" t="s">
        <v>127</v>
      </c>
    </row>
    <row r="589" spans="2:7">
      <c r="B589" s="52">
        <v>610304</v>
      </c>
      <c r="C589" s="26">
        <v>6</v>
      </c>
      <c r="D589" s="26">
        <v>1</v>
      </c>
      <c r="E589" s="42" t="s">
        <v>72</v>
      </c>
      <c r="F589" s="42" t="s">
        <v>90</v>
      </c>
      <c r="G589" s="27" t="s">
        <v>128</v>
      </c>
    </row>
    <row r="590" spans="2:7">
      <c r="B590" s="52">
        <v>610305</v>
      </c>
      <c r="C590" s="26">
        <v>6</v>
      </c>
      <c r="D590" s="26">
        <v>1</v>
      </c>
      <c r="E590" s="42" t="s">
        <v>72</v>
      </c>
      <c r="F590" s="42" t="s">
        <v>74</v>
      </c>
      <c r="G590" s="27" t="s">
        <v>129</v>
      </c>
    </row>
    <row r="591" spans="2:7">
      <c r="B591" s="52">
        <v>610306</v>
      </c>
      <c r="C591" s="26">
        <v>6</v>
      </c>
      <c r="D591" s="26">
        <v>1</v>
      </c>
      <c r="E591" s="42" t="s">
        <v>72</v>
      </c>
      <c r="F591" s="42" t="s">
        <v>76</v>
      </c>
      <c r="G591" s="27" t="s">
        <v>130</v>
      </c>
    </row>
    <row r="592" spans="2:7">
      <c r="B592" s="52">
        <v>610307</v>
      </c>
      <c r="C592" s="26">
        <v>6</v>
      </c>
      <c r="D592" s="26">
        <v>1</v>
      </c>
      <c r="E592" s="42" t="s">
        <v>72</v>
      </c>
      <c r="F592" s="42" t="s">
        <v>78</v>
      </c>
      <c r="G592" s="27" t="s">
        <v>131</v>
      </c>
    </row>
    <row r="593" spans="2:7">
      <c r="B593" s="52">
        <v>610309</v>
      </c>
      <c r="C593" s="26">
        <v>6</v>
      </c>
      <c r="D593" s="26">
        <v>1</v>
      </c>
      <c r="E593" s="42" t="s">
        <v>72</v>
      </c>
      <c r="F593" s="42" t="s">
        <v>82</v>
      </c>
      <c r="G593" s="27" t="s">
        <v>133</v>
      </c>
    </row>
    <row r="594" spans="2:7">
      <c r="B594" s="52">
        <v>610311</v>
      </c>
      <c r="C594" s="26">
        <v>6</v>
      </c>
      <c r="D594" s="26">
        <v>1</v>
      </c>
      <c r="E594" s="42" t="s">
        <v>72</v>
      </c>
      <c r="F594" s="26">
        <v>11</v>
      </c>
      <c r="G594" s="27" t="s">
        <v>135</v>
      </c>
    </row>
    <row r="595" spans="2:7">
      <c r="B595" s="52">
        <v>610313</v>
      </c>
      <c r="C595" s="26">
        <v>6</v>
      </c>
      <c r="D595" s="26">
        <v>1</v>
      </c>
      <c r="E595" s="42" t="s">
        <v>72</v>
      </c>
      <c r="F595" s="26">
        <v>13</v>
      </c>
      <c r="G595" s="27" t="s">
        <v>592</v>
      </c>
    </row>
    <row r="596" spans="2:7">
      <c r="B596" s="52">
        <v>6104</v>
      </c>
      <c r="C596" s="33">
        <v>6</v>
      </c>
      <c r="D596" s="33">
        <v>1</v>
      </c>
      <c r="E596" s="42" t="s">
        <v>90</v>
      </c>
      <c r="F596" s="35"/>
      <c r="G596" s="36" t="s">
        <v>138</v>
      </c>
    </row>
    <row r="597" spans="2:7">
      <c r="B597" s="52">
        <v>610401</v>
      </c>
      <c r="C597" s="26">
        <v>6</v>
      </c>
      <c r="D597" s="26">
        <v>1</v>
      </c>
      <c r="E597" s="42" t="s">
        <v>90</v>
      </c>
      <c r="F597" s="42" t="s">
        <v>68</v>
      </c>
      <c r="G597" s="27" t="s">
        <v>139</v>
      </c>
    </row>
    <row r="598" spans="2:7">
      <c r="B598" s="52">
        <v>610402</v>
      </c>
      <c r="C598" s="26">
        <v>6</v>
      </c>
      <c r="D598" s="26">
        <v>1</v>
      </c>
      <c r="E598" s="42" t="s">
        <v>90</v>
      </c>
      <c r="F598" s="42" t="s">
        <v>70</v>
      </c>
      <c r="G598" s="27" t="s">
        <v>140</v>
      </c>
    </row>
    <row r="599" spans="2:7">
      <c r="B599" s="52">
        <v>610403</v>
      </c>
      <c r="C599" s="26">
        <v>6</v>
      </c>
      <c r="D599" s="26">
        <v>1</v>
      </c>
      <c r="E599" s="42" t="s">
        <v>90</v>
      </c>
      <c r="F599" s="42" t="s">
        <v>72</v>
      </c>
      <c r="G599" s="27" t="s">
        <v>141</v>
      </c>
    </row>
    <row r="600" spans="2:7">
      <c r="B600" s="52">
        <v>610605</v>
      </c>
      <c r="C600" s="26">
        <v>6</v>
      </c>
      <c r="D600" s="26">
        <v>1</v>
      </c>
      <c r="E600" s="42" t="s">
        <v>76</v>
      </c>
      <c r="F600" s="42" t="s">
        <v>74</v>
      </c>
      <c r="G600" s="27" t="s">
        <v>167</v>
      </c>
    </row>
    <row r="601" spans="2:7" ht="24">
      <c r="B601" s="52">
        <v>610606</v>
      </c>
      <c r="C601" s="26">
        <v>6</v>
      </c>
      <c r="D601" s="26">
        <v>1</v>
      </c>
      <c r="E601" s="42" t="s">
        <v>76</v>
      </c>
      <c r="F601" s="42" t="s">
        <v>76</v>
      </c>
      <c r="G601" s="28" t="s">
        <v>593</v>
      </c>
    </row>
    <row r="602" spans="2:7">
      <c r="B602" s="52">
        <v>6107</v>
      </c>
      <c r="C602" s="33">
        <v>6</v>
      </c>
      <c r="D602" s="33">
        <v>1</v>
      </c>
      <c r="E602" s="42" t="s">
        <v>78</v>
      </c>
      <c r="F602" s="35"/>
      <c r="G602" s="36" t="s">
        <v>169</v>
      </c>
    </row>
    <row r="603" spans="2:7">
      <c r="B603" s="52">
        <v>610702</v>
      </c>
      <c r="C603" s="26">
        <v>6</v>
      </c>
      <c r="D603" s="26">
        <v>1</v>
      </c>
      <c r="E603" s="42" t="s">
        <v>78</v>
      </c>
      <c r="F603" s="42" t="s">
        <v>70</v>
      </c>
      <c r="G603" s="27" t="s">
        <v>170</v>
      </c>
    </row>
    <row r="604" spans="2:7">
      <c r="B604" s="52">
        <v>610703</v>
      </c>
      <c r="C604" s="26">
        <v>6</v>
      </c>
      <c r="D604" s="26">
        <v>1</v>
      </c>
      <c r="E604" s="42" t="s">
        <v>78</v>
      </c>
      <c r="F604" s="42" t="s">
        <v>72</v>
      </c>
      <c r="G604" s="27" t="s">
        <v>171</v>
      </c>
    </row>
    <row r="605" spans="2:7">
      <c r="B605" s="52">
        <v>610704</v>
      </c>
      <c r="C605" s="26">
        <v>6</v>
      </c>
      <c r="D605" s="26">
        <v>1</v>
      </c>
      <c r="E605" s="42" t="s">
        <v>78</v>
      </c>
      <c r="F605" s="42" t="s">
        <v>90</v>
      </c>
      <c r="G605" s="27" t="s">
        <v>172</v>
      </c>
    </row>
    <row r="606" spans="2:7">
      <c r="B606" s="52">
        <v>610705</v>
      </c>
      <c r="C606" s="26">
        <v>6</v>
      </c>
      <c r="D606" s="26">
        <v>1</v>
      </c>
      <c r="E606" s="42" t="s">
        <v>78</v>
      </c>
      <c r="F606" s="42" t="s">
        <v>74</v>
      </c>
      <c r="G606" s="27" t="s">
        <v>173</v>
      </c>
    </row>
    <row r="607" spans="2:7">
      <c r="B607" s="52">
        <v>610706</v>
      </c>
      <c r="C607" s="26">
        <v>6</v>
      </c>
      <c r="D607" s="26">
        <v>1</v>
      </c>
      <c r="E607" s="42" t="s">
        <v>78</v>
      </c>
      <c r="F607" s="42" t="s">
        <v>76</v>
      </c>
      <c r="G607" s="27" t="s">
        <v>174</v>
      </c>
    </row>
    <row r="608" spans="2:7">
      <c r="B608" s="52">
        <v>610707</v>
      </c>
      <c r="C608" s="26">
        <v>6</v>
      </c>
      <c r="D608" s="26">
        <v>1</v>
      </c>
      <c r="E608" s="42" t="s">
        <v>78</v>
      </c>
      <c r="F608" s="42" t="s">
        <v>78</v>
      </c>
      <c r="G608" s="27" t="s">
        <v>175</v>
      </c>
    </row>
    <row r="609" spans="2:7">
      <c r="B609" s="52">
        <v>610708</v>
      </c>
      <c r="C609" s="26">
        <v>6</v>
      </c>
      <c r="D609" s="26">
        <v>1</v>
      </c>
      <c r="E609" s="42" t="s">
        <v>78</v>
      </c>
      <c r="F609" s="42" t="s">
        <v>80</v>
      </c>
      <c r="G609" s="27" t="s">
        <v>176</v>
      </c>
    </row>
    <row r="610" spans="2:7">
      <c r="B610" s="52">
        <v>610709</v>
      </c>
      <c r="C610" s="26">
        <v>6</v>
      </c>
      <c r="D610" s="26">
        <v>1</v>
      </c>
      <c r="E610" s="42" t="s">
        <v>78</v>
      </c>
      <c r="F610" s="42" t="s">
        <v>82</v>
      </c>
      <c r="G610" s="27" t="s">
        <v>177</v>
      </c>
    </row>
    <row r="611" spans="2:7">
      <c r="B611" s="52">
        <v>610710</v>
      </c>
      <c r="C611" s="26">
        <v>6</v>
      </c>
      <c r="D611" s="26">
        <v>1</v>
      </c>
      <c r="E611" s="42" t="s">
        <v>78</v>
      </c>
      <c r="F611" s="26">
        <v>10</v>
      </c>
      <c r="G611" s="27" t="s">
        <v>178</v>
      </c>
    </row>
    <row r="612" spans="2:7">
      <c r="B612" s="52">
        <v>610711</v>
      </c>
      <c r="C612" s="26">
        <v>6</v>
      </c>
      <c r="D612" s="26">
        <v>1</v>
      </c>
      <c r="E612" s="42" t="s">
        <v>78</v>
      </c>
      <c r="F612" s="26">
        <v>11</v>
      </c>
      <c r="G612" s="27" t="s">
        <v>179</v>
      </c>
    </row>
    <row r="613" spans="2:7">
      <c r="B613" s="52">
        <v>610799</v>
      </c>
      <c r="C613" s="26">
        <v>6</v>
      </c>
      <c r="D613" s="26">
        <v>1</v>
      </c>
      <c r="E613" s="42" t="s">
        <v>78</v>
      </c>
      <c r="F613" s="26">
        <v>99</v>
      </c>
      <c r="G613" s="27" t="s">
        <v>181</v>
      </c>
    </row>
    <row r="614" spans="2:7">
      <c r="B614" s="52">
        <v>6199</v>
      </c>
      <c r="C614" s="33">
        <v>6</v>
      </c>
      <c r="D614" s="33">
        <v>1</v>
      </c>
      <c r="E614" s="44">
        <v>99</v>
      </c>
      <c r="F614" s="45"/>
      <c r="G614" s="36" t="s">
        <v>182</v>
      </c>
    </row>
    <row r="615" spans="2:7">
      <c r="B615" s="52">
        <v>619901</v>
      </c>
      <c r="C615" s="26">
        <v>6</v>
      </c>
      <c r="D615" s="26">
        <v>1</v>
      </c>
      <c r="E615" s="26">
        <v>99</v>
      </c>
      <c r="F615" s="42" t="s">
        <v>68</v>
      </c>
      <c r="G615" s="27" t="s">
        <v>594</v>
      </c>
    </row>
    <row r="616" spans="2:7">
      <c r="B616" s="52">
        <v>63</v>
      </c>
      <c r="C616" s="29">
        <v>6</v>
      </c>
      <c r="D616" s="30">
        <v>3</v>
      </c>
      <c r="E616" s="31"/>
      <c r="F616" s="32"/>
      <c r="G616" s="41" t="s">
        <v>595</v>
      </c>
    </row>
    <row r="617" spans="2:7">
      <c r="B617" s="52">
        <v>6301</v>
      </c>
      <c r="C617" s="33">
        <v>6</v>
      </c>
      <c r="D617" s="33">
        <v>3</v>
      </c>
      <c r="E617" s="42" t="s">
        <v>68</v>
      </c>
      <c r="F617" s="35"/>
      <c r="G617" s="36" t="s">
        <v>243</v>
      </c>
    </row>
    <row r="618" spans="2:7">
      <c r="B618" s="52">
        <v>630101</v>
      </c>
      <c r="C618" s="26">
        <v>6</v>
      </c>
      <c r="D618" s="26">
        <v>3</v>
      </c>
      <c r="E618" s="42" t="s">
        <v>68</v>
      </c>
      <c r="F618" s="42" t="s">
        <v>68</v>
      </c>
      <c r="G618" s="27" t="s">
        <v>244</v>
      </c>
    </row>
    <row r="619" spans="2:7">
      <c r="B619" s="52">
        <v>630102</v>
      </c>
      <c r="C619" s="26">
        <v>6</v>
      </c>
      <c r="D619" s="26">
        <v>3</v>
      </c>
      <c r="E619" s="42" t="s">
        <v>68</v>
      </c>
      <c r="F619" s="42" t="s">
        <v>70</v>
      </c>
      <c r="G619" s="27" t="s">
        <v>245</v>
      </c>
    </row>
    <row r="620" spans="2:7">
      <c r="B620" s="52">
        <v>630104</v>
      </c>
      <c r="C620" s="26">
        <v>6</v>
      </c>
      <c r="D620" s="26">
        <v>3</v>
      </c>
      <c r="E620" s="42" t="s">
        <v>68</v>
      </c>
      <c r="F620" s="42" t="s">
        <v>90</v>
      </c>
      <c r="G620" s="27" t="s">
        <v>246</v>
      </c>
    </row>
    <row r="621" spans="2:7">
      <c r="B621" s="52">
        <v>630105</v>
      </c>
      <c r="C621" s="26">
        <v>6</v>
      </c>
      <c r="D621" s="26">
        <v>3</v>
      </c>
      <c r="E621" s="42" t="s">
        <v>68</v>
      </c>
      <c r="F621" s="42" t="s">
        <v>74</v>
      </c>
      <c r="G621" s="27" t="s">
        <v>247</v>
      </c>
    </row>
    <row r="622" spans="2:7">
      <c r="B622" s="52">
        <v>630106</v>
      </c>
      <c r="C622" s="26">
        <v>6</v>
      </c>
      <c r="D622" s="26">
        <v>3</v>
      </c>
      <c r="E622" s="42" t="s">
        <v>68</v>
      </c>
      <c r="F622" s="42" t="s">
        <v>76</v>
      </c>
      <c r="G622" s="27" t="s">
        <v>248</v>
      </c>
    </row>
    <row r="623" spans="2:7">
      <c r="B623" s="52">
        <v>6302</v>
      </c>
      <c r="C623" s="33">
        <v>6</v>
      </c>
      <c r="D623" s="33">
        <v>3</v>
      </c>
      <c r="E623" s="42" t="s">
        <v>70</v>
      </c>
      <c r="F623" s="35"/>
      <c r="G623" s="36" t="s">
        <v>249</v>
      </c>
    </row>
    <row r="624" spans="2:7">
      <c r="B624" s="52">
        <v>630201</v>
      </c>
      <c r="C624" s="26">
        <v>6</v>
      </c>
      <c r="D624" s="26">
        <v>3</v>
      </c>
      <c r="E624" s="42" t="s">
        <v>70</v>
      </c>
      <c r="F624" s="42" t="s">
        <v>68</v>
      </c>
      <c r="G624" s="27" t="s">
        <v>250</v>
      </c>
    </row>
    <row r="625" spans="2:7">
      <c r="B625" s="52">
        <v>630202</v>
      </c>
      <c r="C625" s="26">
        <v>6</v>
      </c>
      <c r="D625" s="26">
        <v>3</v>
      </c>
      <c r="E625" s="42" t="s">
        <v>70</v>
      </c>
      <c r="F625" s="42" t="s">
        <v>70</v>
      </c>
      <c r="G625" s="27" t="s">
        <v>251</v>
      </c>
    </row>
    <row r="626" spans="2:7">
      <c r="B626" s="52">
        <v>630203</v>
      </c>
      <c r="C626" s="26">
        <v>6</v>
      </c>
      <c r="D626" s="26">
        <v>3</v>
      </c>
      <c r="E626" s="42" t="s">
        <v>70</v>
      </c>
      <c r="F626" s="42" t="s">
        <v>72</v>
      </c>
      <c r="G626" s="27" t="s">
        <v>252</v>
      </c>
    </row>
    <row r="627" spans="2:7" ht="36">
      <c r="B627" s="52">
        <v>630204</v>
      </c>
      <c r="C627" s="26">
        <v>6</v>
      </c>
      <c r="D627" s="26">
        <v>3</v>
      </c>
      <c r="E627" s="42" t="s">
        <v>70</v>
      </c>
      <c r="F627" s="42" t="s">
        <v>90</v>
      </c>
      <c r="G627" s="28" t="s">
        <v>596</v>
      </c>
    </row>
    <row r="628" spans="2:7">
      <c r="B628" s="52">
        <v>630207</v>
      </c>
      <c r="C628" s="26">
        <v>6</v>
      </c>
      <c r="D628" s="26">
        <v>3</v>
      </c>
      <c r="E628" s="42" t="s">
        <v>70</v>
      </c>
      <c r="F628" s="42" t="s">
        <v>78</v>
      </c>
      <c r="G628" s="27" t="s">
        <v>597</v>
      </c>
    </row>
    <row r="629" spans="2:7">
      <c r="B629" s="52">
        <v>630208</v>
      </c>
      <c r="C629" s="26">
        <v>6</v>
      </c>
      <c r="D629" s="26">
        <v>3</v>
      </c>
      <c r="E629" s="42" t="s">
        <v>70</v>
      </c>
      <c r="F629" s="42" t="s">
        <v>80</v>
      </c>
      <c r="G629" s="27" t="s">
        <v>598</v>
      </c>
    </row>
    <row r="630" spans="2:7" ht="24">
      <c r="B630" s="52">
        <v>630209</v>
      </c>
      <c r="C630" s="26">
        <v>6</v>
      </c>
      <c r="D630" s="26">
        <v>3</v>
      </c>
      <c r="E630" s="42" t="s">
        <v>70</v>
      </c>
      <c r="F630" s="42" t="s">
        <v>82</v>
      </c>
      <c r="G630" s="28" t="s">
        <v>599</v>
      </c>
    </row>
    <row r="631" spans="2:7">
      <c r="B631" s="52">
        <v>630210</v>
      </c>
      <c r="C631" s="26">
        <v>6</v>
      </c>
      <c r="D631" s="26">
        <v>3</v>
      </c>
      <c r="E631" s="42" t="s">
        <v>70</v>
      </c>
      <c r="F631" s="26">
        <v>10</v>
      </c>
      <c r="G631" s="27" t="s">
        <v>259</v>
      </c>
    </row>
    <row r="632" spans="2:7">
      <c r="B632" s="52">
        <v>630212</v>
      </c>
      <c r="C632" s="26">
        <v>6</v>
      </c>
      <c r="D632" s="26">
        <v>3</v>
      </c>
      <c r="E632" s="42" t="s">
        <v>70</v>
      </c>
      <c r="F632" s="26">
        <v>12</v>
      </c>
      <c r="G632" s="27" t="s">
        <v>260</v>
      </c>
    </row>
    <row r="633" spans="2:7">
      <c r="B633" s="52">
        <v>630217</v>
      </c>
      <c r="C633" s="26">
        <v>6</v>
      </c>
      <c r="D633" s="26">
        <v>3</v>
      </c>
      <c r="E633" s="42" t="s">
        <v>70</v>
      </c>
      <c r="F633" s="26">
        <v>17</v>
      </c>
      <c r="G633" s="27" t="s">
        <v>263</v>
      </c>
    </row>
    <row r="634" spans="2:7">
      <c r="B634" s="52">
        <v>630218</v>
      </c>
      <c r="C634" s="26">
        <v>6</v>
      </c>
      <c r="D634" s="26">
        <v>3</v>
      </c>
      <c r="E634" s="42" t="s">
        <v>70</v>
      </c>
      <c r="F634" s="26">
        <v>18</v>
      </c>
      <c r="G634" s="27" t="s">
        <v>264</v>
      </c>
    </row>
    <row r="635" spans="2:7">
      <c r="B635" s="52">
        <v>630219</v>
      </c>
      <c r="C635" s="26">
        <v>6</v>
      </c>
      <c r="D635" s="26">
        <v>3</v>
      </c>
      <c r="E635" s="42" t="s">
        <v>70</v>
      </c>
      <c r="F635" s="26">
        <v>19</v>
      </c>
      <c r="G635" s="27" t="s">
        <v>265</v>
      </c>
    </row>
    <row r="636" spans="2:7">
      <c r="B636" s="52">
        <v>630220</v>
      </c>
      <c r="C636" s="26">
        <v>6</v>
      </c>
      <c r="D636" s="26">
        <v>3</v>
      </c>
      <c r="E636" s="42" t="s">
        <v>70</v>
      </c>
      <c r="F636" s="26">
        <v>20</v>
      </c>
      <c r="G636" s="27" t="s">
        <v>600</v>
      </c>
    </row>
    <row r="637" spans="2:7">
      <c r="B637" s="52">
        <v>630221</v>
      </c>
      <c r="C637" s="26">
        <v>6</v>
      </c>
      <c r="D637" s="26">
        <v>3</v>
      </c>
      <c r="E637" s="42" t="s">
        <v>70</v>
      </c>
      <c r="F637" s="26">
        <v>21</v>
      </c>
      <c r="G637" s="27" t="s">
        <v>267</v>
      </c>
    </row>
    <row r="638" spans="2:7">
      <c r="B638" s="52">
        <v>630222</v>
      </c>
      <c r="C638" s="26">
        <v>6</v>
      </c>
      <c r="D638" s="26">
        <v>3</v>
      </c>
      <c r="E638" s="42" t="s">
        <v>70</v>
      </c>
      <c r="F638" s="26">
        <v>22</v>
      </c>
      <c r="G638" s="27" t="s">
        <v>268</v>
      </c>
    </row>
    <row r="639" spans="2:7">
      <c r="B639" s="52">
        <v>630223</v>
      </c>
      <c r="C639" s="26">
        <v>6</v>
      </c>
      <c r="D639" s="26">
        <v>3</v>
      </c>
      <c r="E639" s="42" t="s">
        <v>70</v>
      </c>
      <c r="F639" s="26">
        <v>23</v>
      </c>
      <c r="G639" s="27" t="s">
        <v>269</v>
      </c>
    </row>
    <row r="640" spans="2:7">
      <c r="B640" s="52">
        <v>630224</v>
      </c>
      <c r="C640" s="26">
        <v>6</v>
      </c>
      <c r="D640" s="26">
        <v>3</v>
      </c>
      <c r="E640" s="42" t="s">
        <v>70</v>
      </c>
      <c r="F640" s="26">
        <v>24</v>
      </c>
      <c r="G640" s="27" t="s">
        <v>270</v>
      </c>
    </row>
    <row r="641" spans="2:7" ht="24">
      <c r="B641" s="52">
        <v>630225</v>
      </c>
      <c r="C641" s="26">
        <v>6</v>
      </c>
      <c r="D641" s="26">
        <v>3</v>
      </c>
      <c r="E641" s="42" t="s">
        <v>70</v>
      </c>
      <c r="F641" s="26">
        <v>25</v>
      </c>
      <c r="G641" s="28" t="s">
        <v>601</v>
      </c>
    </row>
    <row r="642" spans="2:7">
      <c r="B642" s="52">
        <v>630226</v>
      </c>
      <c r="C642" s="26">
        <v>6</v>
      </c>
      <c r="D642" s="26">
        <v>3</v>
      </c>
      <c r="E642" s="42" t="s">
        <v>70</v>
      </c>
      <c r="F642" s="26">
        <v>26</v>
      </c>
      <c r="G642" s="27" t="s">
        <v>272</v>
      </c>
    </row>
    <row r="643" spans="2:7">
      <c r="B643" s="52">
        <v>630227</v>
      </c>
      <c r="C643" s="26">
        <v>6</v>
      </c>
      <c r="D643" s="26">
        <v>3</v>
      </c>
      <c r="E643" s="42" t="s">
        <v>70</v>
      </c>
      <c r="F643" s="26">
        <v>27</v>
      </c>
      <c r="G643" s="27" t="s">
        <v>273</v>
      </c>
    </row>
    <row r="644" spans="2:7" ht="36">
      <c r="B644" s="52">
        <v>630228</v>
      </c>
      <c r="C644" s="48">
        <v>6</v>
      </c>
      <c r="D644" s="48">
        <v>3</v>
      </c>
      <c r="E644" s="42" t="s">
        <v>70</v>
      </c>
      <c r="F644" s="48">
        <v>28</v>
      </c>
      <c r="G644" s="49" t="s">
        <v>602</v>
      </c>
    </row>
    <row r="645" spans="2:7">
      <c r="B645" s="52">
        <v>630229</v>
      </c>
      <c r="C645" s="26">
        <v>6</v>
      </c>
      <c r="D645" s="26">
        <v>3</v>
      </c>
      <c r="E645" s="42" t="s">
        <v>70</v>
      </c>
      <c r="F645" s="26">
        <v>29</v>
      </c>
      <c r="G645" s="27" t="s">
        <v>275</v>
      </c>
    </row>
    <row r="646" spans="2:7">
      <c r="B646" s="52">
        <v>630230</v>
      </c>
      <c r="C646" s="26">
        <v>6</v>
      </c>
      <c r="D646" s="26">
        <v>3</v>
      </c>
      <c r="E646" s="42" t="s">
        <v>70</v>
      </c>
      <c r="F646" s="26">
        <v>30</v>
      </c>
      <c r="G646" s="27" t="s">
        <v>276</v>
      </c>
    </row>
    <row r="647" spans="2:7" ht="24">
      <c r="B647" s="52">
        <v>630231</v>
      </c>
      <c r="C647" s="26">
        <v>6</v>
      </c>
      <c r="D647" s="26">
        <v>3</v>
      </c>
      <c r="E647" s="42" t="s">
        <v>70</v>
      </c>
      <c r="F647" s="26">
        <v>31</v>
      </c>
      <c r="G647" s="28" t="s">
        <v>277</v>
      </c>
    </row>
    <row r="648" spans="2:7">
      <c r="B648" s="52">
        <v>630232</v>
      </c>
      <c r="C648" s="26">
        <v>6</v>
      </c>
      <c r="D648" s="26">
        <v>3</v>
      </c>
      <c r="E648" s="42" t="s">
        <v>70</v>
      </c>
      <c r="F648" s="26">
        <v>32</v>
      </c>
      <c r="G648" s="27" t="s">
        <v>278</v>
      </c>
    </row>
    <row r="649" spans="2:7">
      <c r="B649" s="52">
        <v>630233</v>
      </c>
      <c r="C649" s="26">
        <v>6</v>
      </c>
      <c r="D649" s="26">
        <v>3</v>
      </c>
      <c r="E649" s="42" t="s">
        <v>70</v>
      </c>
      <c r="F649" s="26">
        <v>33</v>
      </c>
      <c r="G649" s="27" t="s">
        <v>603</v>
      </c>
    </row>
    <row r="650" spans="2:7">
      <c r="B650" s="52">
        <v>630234</v>
      </c>
      <c r="C650" s="26">
        <v>6</v>
      </c>
      <c r="D650" s="26">
        <v>3</v>
      </c>
      <c r="E650" s="42" t="s">
        <v>70</v>
      </c>
      <c r="F650" s="26">
        <v>34</v>
      </c>
      <c r="G650" s="27" t="s">
        <v>280</v>
      </c>
    </row>
    <row r="651" spans="2:7">
      <c r="B651" s="52">
        <v>630235</v>
      </c>
      <c r="C651" s="26">
        <v>6</v>
      </c>
      <c r="D651" s="26">
        <v>3</v>
      </c>
      <c r="E651" s="42" t="s">
        <v>70</v>
      </c>
      <c r="F651" s="26">
        <v>35</v>
      </c>
      <c r="G651" s="27" t="s">
        <v>281</v>
      </c>
    </row>
    <row r="652" spans="2:7">
      <c r="B652" s="52">
        <v>630236</v>
      </c>
      <c r="C652" s="26">
        <v>6</v>
      </c>
      <c r="D652" s="26">
        <v>3</v>
      </c>
      <c r="E652" s="42" t="s">
        <v>70</v>
      </c>
      <c r="F652" s="26">
        <v>36</v>
      </c>
      <c r="G652" s="27" t="s">
        <v>282</v>
      </c>
    </row>
    <row r="653" spans="2:7">
      <c r="B653" s="52">
        <v>630237</v>
      </c>
      <c r="C653" s="26">
        <v>6</v>
      </c>
      <c r="D653" s="26">
        <v>3</v>
      </c>
      <c r="E653" s="42" t="s">
        <v>70</v>
      </c>
      <c r="F653" s="26">
        <v>37</v>
      </c>
      <c r="G653" s="27" t="s">
        <v>283</v>
      </c>
    </row>
    <row r="654" spans="2:7">
      <c r="B654" s="52">
        <v>630238</v>
      </c>
      <c r="C654" s="26">
        <v>6</v>
      </c>
      <c r="D654" s="26">
        <v>3</v>
      </c>
      <c r="E654" s="42" t="s">
        <v>70</v>
      </c>
      <c r="F654" s="26">
        <v>38</v>
      </c>
      <c r="G654" s="27" t="s">
        <v>284</v>
      </c>
    </row>
    <row r="655" spans="2:7" ht="24">
      <c r="B655" s="52">
        <v>630241</v>
      </c>
      <c r="C655" s="26">
        <v>6</v>
      </c>
      <c r="D655" s="26">
        <v>3</v>
      </c>
      <c r="E655" s="42" t="s">
        <v>70</v>
      </c>
      <c r="F655" s="26">
        <v>41</v>
      </c>
      <c r="G655" s="28" t="s">
        <v>604</v>
      </c>
    </row>
    <row r="656" spans="2:7" ht="24">
      <c r="B656" s="52">
        <v>630242</v>
      </c>
      <c r="C656" s="26">
        <v>6</v>
      </c>
      <c r="D656" s="26">
        <v>3</v>
      </c>
      <c r="E656" s="42" t="s">
        <v>70</v>
      </c>
      <c r="F656" s="26">
        <v>42</v>
      </c>
      <c r="G656" s="28" t="s">
        <v>605</v>
      </c>
    </row>
    <row r="657" spans="2:7">
      <c r="B657" s="52">
        <v>630243</v>
      </c>
      <c r="C657" s="26">
        <v>6</v>
      </c>
      <c r="D657" s="26">
        <v>3</v>
      </c>
      <c r="E657" s="42" t="s">
        <v>70</v>
      </c>
      <c r="F657" s="26">
        <v>43</v>
      </c>
      <c r="G657" s="27" t="s">
        <v>289</v>
      </c>
    </row>
    <row r="658" spans="2:7">
      <c r="B658" s="52">
        <v>630244</v>
      </c>
      <c r="C658" s="26">
        <v>6</v>
      </c>
      <c r="D658" s="26">
        <v>3</v>
      </c>
      <c r="E658" s="42" t="s">
        <v>70</v>
      </c>
      <c r="F658" s="26">
        <v>44</v>
      </c>
      <c r="G658" s="27" t="s">
        <v>290</v>
      </c>
    </row>
    <row r="659" spans="2:7">
      <c r="B659" s="52">
        <v>630299</v>
      </c>
      <c r="C659" s="26">
        <v>6</v>
      </c>
      <c r="D659" s="26">
        <v>3</v>
      </c>
      <c r="E659" s="42" t="s">
        <v>70</v>
      </c>
      <c r="F659" s="26">
        <v>99</v>
      </c>
      <c r="G659" s="27" t="s">
        <v>606</v>
      </c>
    </row>
    <row r="660" spans="2:7">
      <c r="B660" s="52">
        <v>6303</v>
      </c>
      <c r="C660" s="33">
        <v>6</v>
      </c>
      <c r="D660" s="33">
        <v>3</v>
      </c>
      <c r="E660" s="42" t="s">
        <v>72</v>
      </c>
      <c r="F660" s="35"/>
      <c r="G660" s="36" t="s">
        <v>297</v>
      </c>
    </row>
    <row r="661" spans="2:7">
      <c r="B661" s="52">
        <v>630301</v>
      </c>
      <c r="C661" s="26">
        <v>6</v>
      </c>
      <c r="D661" s="26">
        <v>3</v>
      </c>
      <c r="E661" s="42" t="s">
        <v>72</v>
      </c>
      <c r="F661" s="42" t="s">
        <v>68</v>
      </c>
      <c r="G661" s="27" t="s">
        <v>298</v>
      </c>
    </row>
    <row r="662" spans="2:7">
      <c r="B662" s="52">
        <v>630302</v>
      </c>
      <c r="C662" s="26">
        <v>6</v>
      </c>
      <c r="D662" s="26">
        <v>3</v>
      </c>
      <c r="E662" s="42" t="s">
        <v>72</v>
      </c>
      <c r="F662" s="42" t="s">
        <v>70</v>
      </c>
      <c r="G662" s="27" t="s">
        <v>299</v>
      </c>
    </row>
    <row r="663" spans="2:7">
      <c r="B663" s="52">
        <v>630303</v>
      </c>
      <c r="C663" s="26">
        <v>6</v>
      </c>
      <c r="D663" s="26">
        <v>3</v>
      </c>
      <c r="E663" s="42" t="s">
        <v>72</v>
      </c>
      <c r="F663" s="42" t="s">
        <v>72</v>
      </c>
      <c r="G663" s="27" t="s">
        <v>300</v>
      </c>
    </row>
    <row r="664" spans="2:7">
      <c r="B664" s="52">
        <v>630304</v>
      </c>
      <c r="C664" s="26">
        <v>6</v>
      </c>
      <c r="D664" s="26">
        <v>3</v>
      </c>
      <c r="E664" s="42" t="s">
        <v>72</v>
      </c>
      <c r="F664" s="42" t="s">
        <v>90</v>
      </c>
      <c r="G664" s="27" t="s">
        <v>301</v>
      </c>
    </row>
    <row r="665" spans="2:7">
      <c r="B665" s="52">
        <v>630305</v>
      </c>
      <c r="C665" s="26">
        <v>6</v>
      </c>
      <c r="D665" s="26">
        <v>3</v>
      </c>
      <c r="E665" s="42" t="s">
        <v>72</v>
      </c>
      <c r="F665" s="42" t="s">
        <v>74</v>
      </c>
      <c r="G665" s="27" t="s">
        <v>302</v>
      </c>
    </row>
    <row r="666" spans="2:7">
      <c r="B666" s="52">
        <v>630306</v>
      </c>
      <c r="C666" s="26">
        <v>6</v>
      </c>
      <c r="D666" s="26">
        <v>3</v>
      </c>
      <c r="E666" s="42" t="s">
        <v>72</v>
      </c>
      <c r="F666" s="42" t="s">
        <v>76</v>
      </c>
      <c r="G666" s="27" t="s">
        <v>303</v>
      </c>
    </row>
    <row r="667" spans="2:7" ht="24">
      <c r="B667" s="52">
        <v>630307</v>
      </c>
      <c r="C667" s="26">
        <v>6</v>
      </c>
      <c r="D667" s="26">
        <v>3</v>
      </c>
      <c r="E667" s="42" t="s">
        <v>72</v>
      </c>
      <c r="F667" s="42" t="s">
        <v>78</v>
      </c>
      <c r="G667" s="28" t="s">
        <v>607</v>
      </c>
    </row>
    <row r="668" spans="2:7" ht="24">
      <c r="B668" s="52">
        <v>630308</v>
      </c>
      <c r="C668" s="26">
        <v>6</v>
      </c>
      <c r="D668" s="26">
        <v>3</v>
      </c>
      <c r="E668" s="42" t="s">
        <v>72</v>
      </c>
      <c r="F668" s="42" t="s">
        <v>80</v>
      </c>
      <c r="G668" s="28" t="s">
        <v>608</v>
      </c>
    </row>
    <row r="669" spans="2:7">
      <c r="B669" s="52">
        <v>6304</v>
      </c>
      <c r="C669" s="33">
        <v>6</v>
      </c>
      <c r="D669" s="33">
        <v>3</v>
      </c>
      <c r="E669" s="42" t="s">
        <v>90</v>
      </c>
      <c r="F669" s="35"/>
      <c r="G669" s="36" t="s">
        <v>609</v>
      </c>
    </row>
    <row r="670" spans="2:7">
      <c r="B670" s="52">
        <v>630401</v>
      </c>
      <c r="C670" s="26">
        <v>6</v>
      </c>
      <c r="D670" s="26">
        <v>3</v>
      </c>
      <c r="E670" s="42" t="s">
        <v>90</v>
      </c>
      <c r="F670" s="42" t="s">
        <v>68</v>
      </c>
      <c r="G670" s="27" t="s">
        <v>610</v>
      </c>
    </row>
    <row r="671" spans="2:7" ht="24">
      <c r="B671" s="52">
        <v>630402</v>
      </c>
      <c r="C671" s="26">
        <v>6</v>
      </c>
      <c r="D671" s="26">
        <v>3</v>
      </c>
      <c r="E671" s="42" t="s">
        <v>90</v>
      </c>
      <c r="F671" s="42" t="s">
        <v>70</v>
      </c>
      <c r="G671" s="28" t="s">
        <v>611</v>
      </c>
    </row>
    <row r="672" spans="2:7">
      <c r="B672" s="52">
        <v>630403</v>
      </c>
      <c r="C672" s="26">
        <v>6</v>
      </c>
      <c r="D672" s="26">
        <v>3</v>
      </c>
      <c r="E672" s="42" t="s">
        <v>90</v>
      </c>
      <c r="F672" s="42" t="s">
        <v>72</v>
      </c>
      <c r="G672" s="27" t="s">
        <v>612</v>
      </c>
    </row>
    <row r="673" spans="2:7">
      <c r="B673" s="52">
        <v>630404</v>
      </c>
      <c r="C673" s="26">
        <v>6</v>
      </c>
      <c r="D673" s="26">
        <v>3</v>
      </c>
      <c r="E673" s="42" t="s">
        <v>90</v>
      </c>
      <c r="F673" s="42" t="s">
        <v>90</v>
      </c>
      <c r="G673" s="27" t="s">
        <v>613</v>
      </c>
    </row>
    <row r="674" spans="2:7">
      <c r="B674" s="52">
        <v>630405</v>
      </c>
      <c r="C674" s="26">
        <v>6</v>
      </c>
      <c r="D674" s="26">
        <v>3</v>
      </c>
      <c r="E674" s="42" t="s">
        <v>90</v>
      </c>
      <c r="F674" s="42" t="s">
        <v>74</v>
      </c>
      <c r="G674" s="27" t="s">
        <v>312</v>
      </c>
    </row>
    <row r="675" spans="2:7">
      <c r="B675" s="52">
        <v>630406</v>
      </c>
      <c r="C675" s="26">
        <v>6</v>
      </c>
      <c r="D675" s="26">
        <v>3</v>
      </c>
      <c r="E675" s="42" t="s">
        <v>90</v>
      </c>
      <c r="F675" s="42" t="s">
        <v>76</v>
      </c>
      <c r="G675" s="27" t="s">
        <v>313</v>
      </c>
    </row>
    <row r="676" spans="2:7">
      <c r="B676" s="52">
        <v>630415</v>
      </c>
      <c r="C676" s="26">
        <v>6</v>
      </c>
      <c r="D676" s="26">
        <v>3</v>
      </c>
      <c r="E676" s="42" t="s">
        <v>90</v>
      </c>
      <c r="F676" s="26">
        <v>15</v>
      </c>
      <c r="G676" s="27" t="s">
        <v>317</v>
      </c>
    </row>
    <row r="677" spans="2:7">
      <c r="B677" s="52">
        <v>630417</v>
      </c>
      <c r="C677" s="26">
        <v>6</v>
      </c>
      <c r="D677" s="26">
        <v>3</v>
      </c>
      <c r="E677" s="42" t="s">
        <v>90</v>
      </c>
      <c r="F677" s="26">
        <v>17</v>
      </c>
      <c r="G677" s="27" t="s">
        <v>318</v>
      </c>
    </row>
    <row r="678" spans="2:7">
      <c r="B678" s="52">
        <v>630418</v>
      </c>
      <c r="C678" s="26">
        <v>6</v>
      </c>
      <c r="D678" s="26">
        <v>3</v>
      </c>
      <c r="E678" s="42" t="s">
        <v>90</v>
      </c>
      <c r="F678" s="26">
        <v>18</v>
      </c>
      <c r="G678" s="27" t="s">
        <v>614</v>
      </c>
    </row>
    <row r="679" spans="2:7">
      <c r="B679" s="52">
        <v>630419</v>
      </c>
      <c r="C679" s="26">
        <v>6</v>
      </c>
      <c r="D679" s="26">
        <v>3</v>
      </c>
      <c r="E679" s="42" t="s">
        <v>90</v>
      </c>
      <c r="F679" s="26">
        <v>19</v>
      </c>
      <c r="G679" s="27" t="s">
        <v>615</v>
      </c>
    </row>
    <row r="680" spans="2:7">
      <c r="B680" s="52">
        <v>630499</v>
      </c>
      <c r="C680" s="26">
        <v>6</v>
      </c>
      <c r="D680" s="26">
        <v>3</v>
      </c>
      <c r="E680" s="42" t="s">
        <v>90</v>
      </c>
      <c r="F680" s="26">
        <v>99</v>
      </c>
      <c r="G680" s="27" t="s">
        <v>327</v>
      </c>
    </row>
    <row r="681" spans="2:7">
      <c r="B681" s="52">
        <v>6305</v>
      </c>
      <c r="C681" s="33">
        <v>6</v>
      </c>
      <c r="D681" s="33">
        <v>3</v>
      </c>
      <c r="E681" s="42" t="s">
        <v>74</v>
      </c>
      <c r="F681" s="35"/>
      <c r="G681" s="36" t="s">
        <v>328</v>
      </c>
    </row>
    <row r="682" spans="2:7">
      <c r="B682" s="52">
        <v>630501</v>
      </c>
      <c r="C682" s="26">
        <v>6</v>
      </c>
      <c r="D682" s="26">
        <v>3</v>
      </c>
      <c r="E682" s="42" t="s">
        <v>74</v>
      </c>
      <c r="F682" s="42" t="s">
        <v>68</v>
      </c>
      <c r="G682" s="27" t="s">
        <v>329</v>
      </c>
    </row>
    <row r="683" spans="2:7" ht="24">
      <c r="B683" s="52">
        <v>630502</v>
      </c>
      <c r="C683" s="26">
        <v>6</v>
      </c>
      <c r="D683" s="26">
        <v>3</v>
      </c>
      <c r="E683" s="42" t="s">
        <v>74</v>
      </c>
      <c r="F683" s="42" t="s">
        <v>70</v>
      </c>
      <c r="G683" s="28" t="s">
        <v>616</v>
      </c>
    </row>
    <row r="684" spans="2:7">
      <c r="B684" s="52">
        <v>630503</v>
      </c>
      <c r="C684" s="26">
        <v>6</v>
      </c>
      <c r="D684" s="26">
        <v>3</v>
      </c>
      <c r="E684" s="42" t="s">
        <v>74</v>
      </c>
      <c r="F684" s="42" t="s">
        <v>72</v>
      </c>
      <c r="G684" s="27" t="s">
        <v>331</v>
      </c>
    </row>
    <row r="685" spans="2:7">
      <c r="B685" s="52">
        <v>630504</v>
      </c>
      <c r="C685" s="26">
        <v>6</v>
      </c>
      <c r="D685" s="26">
        <v>3</v>
      </c>
      <c r="E685" s="42" t="s">
        <v>74</v>
      </c>
      <c r="F685" s="42" t="s">
        <v>90</v>
      </c>
      <c r="G685" s="27" t="s">
        <v>617</v>
      </c>
    </row>
    <row r="686" spans="2:7">
      <c r="B686" s="52">
        <v>630505</v>
      </c>
      <c r="C686" s="26">
        <v>6</v>
      </c>
      <c r="D686" s="26">
        <v>3</v>
      </c>
      <c r="E686" s="42" t="s">
        <v>74</v>
      </c>
      <c r="F686" s="42" t="s">
        <v>74</v>
      </c>
      <c r="G686" s="27" t="s">
        <v>333</v>
      </c>
    </row>
    <row r="687" spans="2:7">
      <c r="B687" s="52">
        <v>630506</v>
      </c>
      <c r="C687" s="26">
        <v>6</v>
      </c>
      <c r="D687" s="26">
        <v>3</v>
      </c>
      <c r="E687" s="42" t="s">
        <v>74</v>
      </c>
      <c r="F687" s="42" t="s">
        <v>76</v>
      </c>
      <c r="G687" s="27" t="s">
        <v>334</v>
      </c>
    </row>
    <row r="688" spans="2:7">
      <c r="B688" s="52">
        <v>630515</v>
      </c>
      <c r="C688" s="26">
        <v>6</v>
      </c>
      <c r="D688" s="26">
        <v>3</v>
      </c>
      <c r="E688" s="42" t="s">
        <v>74</v>
      </c>
      <c r="F688" s="26">
        <v>15</v>
      </c>
      <c r="G688" s="27" t="s">
        <v>335</v>
      </c>
    </row>
    <row r="689" spans="2:7">
      <c r="B689" s="52">
        <v>630599</v>
      </c>
      <c r="C689" s="26">
        <v>6</v>
      </c>
      <c r="D689" s="26">
        <v>3</v>
      </c>
      <c r="E689" s="42" t="s">
        <v>74</v>
      </c>
      <c r="F689" s="26">
        <v>99</v>
      </c>
      <c r="G689" s="27" t="s">
        <v>340</v>
      </c>
    </row>
    <row r="690" spans="2:7">
      <c r="B690" s="52">
        <v>6306</v>
      </c>
      <c r="C690" s="33">
        <v>6</v>
      </c>
      <c r="D690" s="33">
        <v>3</v>
      </c>
      <c r="E690" s="42" t="s">
        <v>76</v>
      </c>
      <c r="F690" s="35"/>
      <c r="G690" s="36" t="s">
        <v>618</v>
      </c>
    </row>
    <row r="691" spans="2:7">
      <c r="B691" s="52">
        <v>630601</v>
      </c>
      <c r="C691" s="26">
        <v>6</v>
      </c>
      <c r="D691" s="26">
        <v>3</v>
      </c>
      <c r="E691" s="42" t="s">
        <v>76</v>
      </c>
      <c r="F691" s="42" t="s">
        <v>68</v>
      </c>
      <c r="G691" s="27" t="s">
        <v>342</v>
      </c>
    </row>
    <row r="692" spans="2:7">
      <c r="B692" s="52">
        <v>630602</v>
      </c>
      <c r="C692" s="26">
        <v>6</v>
      </c>
      <c r="D692" s="26">
        <v>3</v>
      </c>
      <c r="E692" s="42" t="s">
        <v>76</v>
      </c>
      <c r="F692" s="42" t="s">
        <v>70</v>
      </c>
      <c r="G692" s="27" t="s">
        <v>619</v>
      </c>
    </row>
    <row r="693" spans="2:7">
      <c r="B693" s="52">
        <v>630603</v>
      </c>
      <c r="C693" s="26">
        <v>6</v>
      </c>
      <c r="D693" s="26">
        <v>3</v>
      </c>
      <c r="E693" s="42" t="s">
        <v>76</v>
      </c>
      <c r="F693" s="42" t="s">
        <v>72</v>
      </c>
      <c r="G693" s="27" t="s">
        <v>620</v>
      </c>
    </row>
    <row r="694" spans="2:7">
      <c r="B694" s="52">
        <v>630604</v>
      </c>
      <c r="C694" s="26">
        <v>6</v>
      </c>
      <c r="D694" s="26">
        <v>3</v>
      </c>
      <c r="E694" s="42" t="s">
        <v>76</v>
      </c>
      <c r="F694" s="42" t="s">
        <v>90</v>
      </c>
      <c r="G694" s="27" t="s">
        <v>345</v>
      </c>
    </row>
    <row r="695" spans="2:7">
      <c r="B695" s="52">
        <v>630605</v>
      </c>
      <c r="C695" s="26">
        <v>6</v>
      </c>
      <c r="D695" s="26">
        <v>3</v>
      </c>
      <c r="E695" s="42" t="s">
        <v>76</v>
      </c>
      <c r="F695" s="42" t="s">
        <v>74</v>
      </c>
      <c r="G695" s="27" t="s">
        <v>346</v>
      </c>
    </row>
    <row r="696" spans="2:7">
      <c r="B696" s="52">
        <v>630606</v>
      </c>
      <c r="C696" s="26">
        <v>6</v>
      </c>
      <c r="D696" s="26">
        <v>3</v>
      </c>
      <c r="E696" s="42" t="s">
        <v>76</v>
      </c>
      <c r="F696" s="42" t="s">
        <v>76</v>
      </c>
      <c r="G696" s="27" t="s">
        <v>347</v>
      </c>
    </row>
    <row r="697" spans="2:7">
      <c r="B697" s="52">
        <v>630607</v>
      </c>
      <c r="C697" s="26">
        <v>6</v>
      </c>
      <c r="D697" s="26">
        <v>3</v>
      </c>
      <c r="E697" s="42" t="s">
        <v>76</v>
      </c>
      <c r="F697" s="42" t="s">
        <v>78</v>
      </c>
      <c r="G697" s="27" t="s">
        <v>348</v>
      </c>
    </row>
    <row r="698" spans="2:7" ht="24">
      <c r="B698" s="52">
        <v>630608</v>
      </c>
      <c r="C698" s="26">
        <v>6</v>
      </c>
      <c r="D698" s="26">
        <v>3</v>
      </c>
      <c r="E698" s="42" t="s">
        <v>76</v>
      </c>
      <c r="F698" s="42" t="s">
        <v>80</v>
      </c>
      <c r="G698" s="28" t="s">
        <v>621</v>
      </c>
    </row>
    <row r="699" spans="2:7">
      <c r="B699" s="52">
        <v>630609</v>
      </c>
      <c r="C699" s="26">
        <v>6</v>
      </c>
      <c r="D699" s="26">
        <v>3</v>
      </c>
      <c r="E699" s="42" t="s">
        <v>76</v>
      </c>
      <c r="F699" s="42" t="s">
        <v>82</v>
      </c>
      <c r="G699" s="27" t="s">
        <v>260</v>
      </c>
    </row>
    <row r="700" spans="2:7">
      <c r="B700" s="52">
        <v>630610</v>
      </c>
      <c r="C700" s="26">
        <v>6</v>
      </c>
      <c r="D700" s="26">
        <v>3</v>
      </c>
      <c r="E700" s="42" t="s">
        <v>76</v>
      </c>
      <c r="F700" s="26">
        <v>10</v>
      </c>
      <c r="G700" s="27" t="s">
        <v>269</v>
      </c>
    </row>
    <row r="701" spans="2:7">
      <c r="B701" s="52">
        <v>6307</v>
      </c>
      <c r="C701" s="33">
        <v>6</v>
      </c>
      <c r="D701" s="33">
        <v>3</v>
      </c>
      <c r="E701" s="42" t="s">
        <v>78</v>
      </c>
      <c r="F701" s="35"/>
      <c r="G701" s="36" t="s">
        <v>353</v>
      </c>
    </row>
    <row r="702" spans="2:7">
      <c r="B702" s="52">
        <v>630701</v>
      </c>
      <c r="C702" s="26">
        <v>6</v>
      </c>
      <c r="D702" s="26">
        <v>3</v>
      </c>
      <c r="E702" s="42" t="s">
        <v>78</v>
      </c>
      <c r="F702" s="42" t="s">
        <v>68</v>
      </c>
      <c r="G702" s="27" t="s">
        <v>354</v>
      </c>
    </row>
    <row r="703" spans="2:7">
      <c r="B703" s="52">
        <v>630702</v>
      </c>
      <c r="C703" s="26">
        <v>6</v>
      </c>
      <c r="D703" s="26">
        <v>3</v>
      </c>
      <c r="E703" s="42" t="s">
        <v>78</v>
      </c>
      <c r="F703" s="42" t="s">
        <v>70</v>
      </c>
      <c r="G703" s="27" t="s">
        <v>355</v>
      </c>
    </row>
    <row r="704" spans="2:7">
      <c r="B704" s="52">
        <v>630703</v>
      </c>
      <c r="C704" s="26">
        <v>6</v>
      </c>
      <c r="D704" s="26">
        <v>3</v>
      </c>
      <c r="E704" s="42" t="s">
        <v>78</v>
      </c>
      <c r="F704" s="42" t="s">
        <v>72</v>
      </c>
      <c r="G704" s="27" t="s">
        <v>356</v>
      </c>
    </row>
    <row r="705" spans="2:7">
      <c r="B705" s="52">
        <v>630704</v>
      </c>
      <c r="C705" s="26">
        <v>6</v>
      </c>
      <c r="D705" s="26">
        <v>3</v>
      </c>
      <c r="E705" s="42" t="s">
        <v>78</v>
      </c>
      <c r="F705" s="42" t="s">
        <v>90</v>
      </c>
      <c r="G705" s="27" t="s">
        <v>357</v>
      </c>
    </row>
    <row r="706" spans="2:7">
      <c r="B706" s="52">
        <v>6308</v>
      </c>
      <c r="C706" s="33">
        <v>6</v>
      </c>
      <c r="D706" s="33">
        <v>3</v>
      </c>
      <c r="E706" s="42" t="s">
        <v>80</v>
      </c>
      <c r="F706" s="35"/>
      <c r="G706" s="36" t="s">
        <v>622</v>
      </c>
    </row>
    <row r="707" spans="2:7">
      <c r="B707" s="52">
        <v>630801</v>
      </c>
      <c r="C707" s="26">
        <v>6</v>
      </c>
      <c r="D707" s="26">
        <v>3</v>
      </c>
      <c r="E707" s="42" t="s">
        <v>80</v>
      </c>
      <c r="F707" s="42" t="s">
        <v>68</v>
      </c>
      <c r="G707" s="27" t="s">
        <v>359</v>
      </c>
    </row>
    <row r="708" spans="2:7">
      <c r="B708" s="52">
        <v>630802</v>
      </c>
      <c r="C708" s="26">
        <v>6</v>
      </c>
      <c r="D708" s="26">
        <v>3</v>
      </c>
      <c r="E708" s="42" t="s">
        <v>80</v>
      </c>
      <c r="F708" s="42" t="s">
        <v>70</v>
      </c>
      <c r="G708" s="27" t="s">
        <v>623</v>
      </c>
    </row>
    <row r="709" spans="2:7">
      <c r="B709" s="52">
        <v>630803</v>
      </c>
      <c r="C709" s="26">
        <v>6</v>
      </c>
      <c r="D709" s="26">
        <v>3</v>
      </c>
      <c r="E709" s="42" t="s">
        <v>80</v>
      </c>
      <c r="F709" s="42" t="s">
        <v>72</v>
      </c>
      <c r="G709" s="27" t="s">
        <v>624</v>
      </c>
    </row>
    <row r="710" spans="2:7">
      <c r="B710" s="52">
        <v>630804</v>
      </c>
      <c r="C710" s="26">
        <v>6</v>
      </c>
      <c r="D710" s="26">
        <v>3</v>
      </c>
      <c r="E710" s="42" t="s">
        <v>80</v>
      </c>
      <c r="F710" s="42" t="s">
        <v>90</v>
      </c>
      <c r="G710" s="27" t="s">
        <v>362</v>
      </c>
    </row>
    <row r="711" spans="2:7">
      <c r="B711" s="52">
        <v>630805</v>
      </c>
      <c r="C711" s="26">
        <v>6</v>
      </c>
      <c r="D711" s="26">
        <v>3</v>
      </c>
      <c r="E711" s="42" t="s">
        <v>80</v>
      </c>
      <c r="F711" s="42" t="s">
        <v>74</v>
      </c>
      <c r="G711" s="27" t="s">
        <v>363</v>
      </c>
    </row>
    <row r="712" spans="2:7">
      <c r="B712" s="52">
        <v>630806</v>
      </c>
      <c r="C712" s="26">
        <v>6</v>
      </c>
      <c r="D712" s="26">
        <v>3</v>
      </c>
      <c r="E712" s="42" t="s">
        <v>80</v>
      </c>
      <c r="F712" s="42" t="s">
        <v>76</v>
      </c>
      <c r="G712" s="27" t="s">
        <v>625</v>
      </c>
    </row>
    <row r="713" spans="2:7">
      <c r="B713" s="52">
        <v>630807</v>
      </c>
      <c r="C713" s="26">
        <v>6</v>
      </c>
      <c r="D713" s="26">
        <v>3</v>
      </c>
      <c r="E713" s="42" t="s">
        <v>80</v>
      </c>
      <c r="F713" s="42" t="s">
        <v>78</v>
      </c>
      <c r="G713" s="27" t="s">
        <v>365</v>
      </c>
    </row>
    <row r="714" spans="2:7">
      <c r="B714" s="52">
        <v>630808</v>
      </c>
      <c r="C714" s="26">
        <v>6</v>
      </c>
      <c r="D714" s="26">
        <v>3</v>
      </c>
      <c r="E714" s="42" t="s">
        <v>80</v>
      </c>
      <c r="F714" s="42" t="s">
        <v>80</v>
      </c>
      <c r="G714" s="27" t="s">
        <v>366</v>
      </c>
    </row>
    <row r="715" spans="2:7">
      <c r="B715" s="52">
        <v>630809</v>
      </c>
      <c r="C715" s="26">
        <v>6</v>
      </c>
      <c r="D715" s="26">
        <v>3</v>
      </c>
      <c r="E715" s="42" t="s">
        <v>80</v>
      </c>
      <c r="F715" s="42" t="s">
        <v>82</v>
      </c>
      <c r="G715" s="27" t="s">
        <v>626</v>
      </c>
    </row>
    <row r="716" spans="2:7">
      <c r="B716" s="52">
        <v>630810</v>
      </c>
      <c r="C716" s="26">
        <v>6</v>
      </c>
      <c r="D716" s="26">
        <v>3</v>
      </c>
      <c r="E716" s="42" t="s">
        <v>80</v>
      </c>
      <c r="F716" s="26">
        <v>10</v>
      </c>
      <c r="G716" s="27" t="s">
        <v>368</v>
      </c>
    </row>
    <row r="717" spans="2:7" ht="24">
      <c r="B717" s="52">
        <v>630811</v>
      </c>
      <c r="C717" s="26">
        <v>6</v>
      </c>
      <c r="D717" s="26">
        <v>3</v>
      </c>
      <c r="E717" s="42" t="s">
        <v>80</v>
      </c>
      <c r="F717" s="26">
        <v>11</v>
      </c>
      <c r="G717" s="28" t="s">
        <v>627</v>
      </c>
    </row>
    <row r="718" spans="2:7">
      <c r="B718" s="52">
        <v>630812</v>
      </c>
      <c r="C718" s="26">
        <v>6</v>
      </c>
      <c r="D718" s="26">
        <v>3</v>
      </c>
      <c r="E718" s="42" t="s">
        <v>80</v>
      </c>
      <c r="F718" s="26">
        <v>12</v>
      </c>
      <c r="G718" s="27" t="s">
        <v>370</v>
      </c>
    </row>
    <row r="719" spans="2:7">
      <c r="B719" s="52">
        <v>630813</v>
      </c>
      <c r="C719" s="26">
        <v>6</v>
      </c>
      <c r="D719" s="26">
        <v>3</v>
      </c>
      <c r="E719" s="42" t="s">
        <v>80</v>
      </c>
      <c r="F719" s="26">
        <v>13</v>
      </c>
      <c r="G719" s="27" t="s">
        <v>371</v>
      </c>
    </row>
    <row r="720" spans="2:7">
      <c r="B720" s="52">
        <v>630816</v>
      </c>
      <c r="C720" s="26">
        <v>6</v>
      </c>
      <c r="D720" s="26">
        <v>3</v>
      </c>
      <c r="E720" s="42" t="s">
        <v>80</v>
      </c>
      <c r="F720" s="26">
        <v>16</v>
      </c>
      <c r="G720" s="27" t="s">
        <v>374</v>
      </c>
    </row>
    <row r="721" spans="2:7">
      <c r="B721" s="52">
        <v>630817</v>
      </c>
      <c r="C721" s="26">
        <v>6</v>
      </c>
      <c r="D721" s="26">
        <v>3</v>
      </c>
      <c r="E721" s="42" t="s">
        <v>80</v>
      </c>
      <c r="F721" s="26">
        <v>17</v>
      </c>
      <c r="G721" s="27" t="s">
        <v>375</v>
      </c>
    </row>
    <row r="722" spans="2:7" ht="24">
      <c r="B722" s="52">
        <v>630818</v>
      </c>
      <c r="C722" s="26">
        <v>6</v>
      </c>
      <c r="D722" s="26">
        <v>3</v>
      </c>
      <c r="E722" s="42" t="s">
        <v>80</v>
      </c>
      <c r="F722" s="26">
        <v>18</v>
      </c>
      <c r="G722" s="28" t="s">
        <v>376</v>
      </c>
    </row>
    <row r="723" spans="2:7">
      <c r="B723" s="52">
        <v>630819</v>
      </c>
      <c r="C723" s="26">
        <v>6</v>
      </c>
      <c r="D723" s="26">
        <v>3</v>
      </c>
      <c r="E723" s="42" t="s">
        <v>80</v>
      </c>
      <c r="F723" s="26">
        <v>19</v>
      </c>
      <c r="G723" s="27" t="s">
        <v>628</v>
      </c>
    </row>
    <row r="724" spans="2:7">
      <c r="B724" s="52">
        <v>630820</v>
      </c>
      <c r="C724" s="26">
        <v>6</v>
      </c>
      <c r="D724" s="26">
        <v>3</v>
      </c>
      <c r="E724" s="42" t="s">
        <v>80</v>
      </c>
      <c r="F724" s="26">
        <v>20</v>
      </c>
      <c r="G724" s="27" t="s">
        <v>629</v>
      </c>
    </row>
    <row r="725" spans="2:7">
      <c r="B725" s="52">
        <v>630821</v>
      </c>
      <c r="C725" s="26">
        <v>6</v>
      </c>
      <c r="D725" s="26">
        <v>3</v>
      </c>
      <c r="E725" s="42" t="s">
        <v>80</v>
      </c>
      <c r="F725" s="26">
        <v>21</v>
      </c>
      <c r="G725" s="27" t="s">
        <v>379</v>
      </c>
    </row>
    <row r="726" spans="2:7" ht="24">
      <c r="B726" s="52">
        <v>630823</v>
      </c>
      <c r="C726" s="26">
        <v>6</v>
      </c>
      <c r="D726" s="26">
        <v>3</v>
      </c>
      <c r="E726" s="42" t="s">
        <v>80</v>
      </c>
      <c r="F726" s="26">
        <v>23</v>
      </c>
      <c r="G726" s="28" t="s">
        <v>381</v>
      </c>
    </row>
    <row r="727" spans="2:7">
      <c r="B727" s="52">
        <v>630824</v>
      </c>
      <c r="C727" s="26">
        <v>6</v>
      </c>
      <c r="D727" s="26">
        <v>3</v>
      </c>
      <c r="E727" s="42" t="s">
        <v>80</v>
      </c>
      <c r="F727" s="26">
        <v>24</v>
      </c>
      <c r="G727" s="27" t="s">
        <v>630</v>
      </c>
    </row>
    <row r="728" spans="2:7">
      <c r="B728" s="52">
        <v>630825</v>
      </c>
      <c r="C728" s="26">
        <v>6</v>
      </c>
      <c r="D728" s="26">
        <v>3</v>
      </c>
      <c r="E728" s="42" t="s">
        <v>80</v>
      </c>
      <c r="F728" s="26">
        <v>25</v>
      </c>
      <c r="G728" s="27" t="s">
        <v>631</v>
      </c>
    </row>
    <row r="729" spans="2:7">
      <c r="B729" s="52">
        <v>630826</v>
      </c>
      <c r="C729" s="26">
        <v>6</v>
      </c>
      <c r="D729" s="26">
        <v>3</v>
      </c>
      <c r="E729" s="42" t="s">
        <v>80</v>
      </c>
      <c r="F729" s="26">
        <v>26</v>
      </c>
      <c r="G729" s="27" t="s">
        <v>384</v>
      </c>
    </row>
    <row r="730" spans="2:7">
      <c r="B730" s="52">
        <v>630827</v>
      </c>
      <c r="C730" s="26">
        <v>6</v>
      </c>
      <c r="D730" s="26">
        <v>3</v>
      </c>
      <c r="E730" s="42" t="s">
        <v>80</v>
      </c>
      <c r="F730" s="26">
        <v>27</v>
      </c>
      <c r="G730" s="27" t="s">
        <v>385</v>
      </c>
    </row>
    <row r="731" spans="2:7">
      <c r="B731" s="52">
        <v>630829</v>
      </c>
      <c r="C731" s="26">
        <v>6</v>
      </c>
      <c r="D731" s="26">
        <v>3</v>
      </c>
      <c r="E731" s="42" t="s">
        <v>80</v>
      </c>
      <c r="F731" s="26">
        <v>29</v>
      </c>
      <c r="G731" s="27" t="s">
        <v>632</v>
      </c>
    </row>
    <row r="732" spans="2:7">
      <c r="B732" s="52">
        <v>630830</v>
      </c>
      <c r="C732" s="26">
        <v>6</v>
      </c>
      <c r="D732" s="26">
        <v>3</v>
      </c>
      <c r="E732" s="42" t="s">
        <v>80</v>
      </c>
      <c r="F732" s="26">
        <v>30</v>
      </c>
      <c r="G732" s="27" t="s">
        <v>388</v>
      </c>
    </row>
    <row r="733" spans="2:7">
      <c r="B733" s="52">
        <v>630832</v>
      </c>
      <c r="C733" s="26">
        <v>6</v>
      </c>
      <c r="D733" s="26">
        <v>3</v>
      </c>
      <c r="E733" s="42" t="s">
        <v>80</v>
      </c>
      <c r="F733" s="26">
        <v>32</v>
      </c>
      <c r="G733" s="27" t="s">
        <v>390</v>
      </c>
    </row>
    <row r="734" spans="2:7">
      <c r="B734" s="52">
        <v>630833</v>
      </c>
      <c r="C734" s="26">
        <v>6</v>
      </c>
      <c r="D734" s="26">
        <v>3</v>
      </c>
      <c r="E734" s="42" t="s">
        <v>80</v>
      </c>
      <c r="F734" s="26">
        <v>33</v>
      </c>
      <c r="G734" s="27" t="s">
        <v>391</v>
      </c>
    </row>
    <row r="735" spans="2:7">
      <c r="B735" s="52">
        <v>630899</v>
      </c>
      <c r="C735" s="26">
        <v>6</v>
      </c>
      <c r="D735" s="26">
        <v>3</v>
      </c>
      <c r="E735" s="42" t="s">
        <v>80</v>
      </c>
      <c r="F735" s="26">
        <v>99</v>
      </c>
      <c r="G735" s="27" t="s">
        <v>633</v>
      </c>
    </row>
    <row r="736" spans="2:7">
      <c r="B736" s="52">
        <v>6309</v>
      </c>
      <c r="C736" s="33">
        <v>6</v>
      </c>
      <c r="D736" s="33">
        <v>3</v>
      </c>
      <c r="E736" s="42" t="s">
        <v>82</v>
      </c>
      <c r="F736" s="35"/>
      <c r="G736" s="36" t="s">
        <v>634</v>
      </c>
    </row>
    <row r="737" spans="2:7">
      <c r="B737" s="52">
        <v>630901</v>
      </c>
      <c r="C737" s="26">
        <v>6</v>
      </c>
      <c r="D737" s="26">
        <v>3</v>
      </c>
      <c r="E737" s="42" t="s">
        <v>82</v>
      </c>
      <c r="F737" s="42" t="s">
        <v>68</v>
      </c>
      <c r="G737" s="27" t="s">
        <v>407</v>
      </c>
    </row>
    <row r="738" spans="2:7">
      <c r="B738" s="52">
        <v>6310</v>
      </c>
      <c r="C738" s="33">
        <v>6</v>
      </c>
      <c r="D738" s="33">
        <v>3</v>
      </c>
      <c r="E738" s="44">
        <v>10</v>
      </c>
      <c r="F738" s="45"/>
      <c r="G738" s="36" t="s">
        <v>635</v>
      </c>
    </row>
    <row r="739" spans="2:7">
      <c r="B739" s="52">
        <v>631001</v>
      </c>
      <c r="C739" s="26">
        <v>6</v>
      </c>
      <c r="D739" s="26">
        <v>3</v>
      </c>
      <c r="E739" s="26">
        <v>10</v>
      </c>
      <c r="F739" s="42" t="s">
        <v>68</v>
      </c>
      <c r="G739" s="27" t="s">
        <v>636</v>
      </c>
    </row>
    <row r="740" spans="2:7">
      <c r="B740" s="52">
        <v>631002</v>
      </c>
      <c r="C740" s="26">
        <v>6</v>
      </c>
      <c r="D740" s="26">
        <v>3</v>
      </c>
      <c r="E740" s="26">
        <v>10</v>
      </c>
      <c r="F740" s="42" t="s">
        <v>70</v>
      </c>
      <c r="G740" s="27" t="s">
        <v>637</v>
      </c>
    </row>
    <row r="741" spans="2:7">
      <c r="B741" s="52">
        <v>631003</v>
      </c>
      <c r="C741" s="26">
        <v>6</v>
      </c>
      <c r="D741" s="26">
        <v>3</v>
      </c>
      <c r="E741" s="26">
        <v>10</v>
      </c>
      <c r="F741" s="42" t="s">
        <v>72</v>
      </c>
      <c r="G741" s="27" t="s">
        <v>638</v>
      </c>
    </row>
    <row r="742" spans="2:7">
      <c r="B742" s="52">
        <v>631004</v>
      </c>
      <c r="C742" s="26">
        <v>6</v>
      </c>
      <c r="D742" s="26">
        <v>3</v>
      </c>
      <c r="E742" s="26">
        <v>10</v>
      </c>
      <c r="F742" s="42" t="s">
        <v>90</v>
      </c>
      <c r="G742" s="27" t="s">
        <v>639</v>
      </c>
    </row>
    <row r="743" spans="2:7">
      <c r="B743" s="52">
        <v>631005</v>
      </c>
      <c r="C743" s="26">
        <v>6</v>
      </c>
      <c r="D743" s="26">
        <v>3</v>
      </c>
      <c r="E743" s="26">
        <v>10</v>
      </c>
      <c r="F743" s="42" t="s">
        <v>74</v>
      </c>
      <c r="G743" s="27" t="s">
        <v>640</v>
      </c>
    </row>
    <row r="744" spans="2:7">
      <c r="B744" s="52">
        <v>631006</v>
      </c>
      <c r="C744" s="26">
        <v>6</v>
      </c>
      <c r="D744" s="26">
        <v>3</v>
      </c>
      <c r="E744" s="26">
        <v>10</v>
      </c>
      <c r="F744" s="42" t="s">
        <v>76</v>
      </c>
      <c r="G744" s="27" t="s">
        <v>641</v>
      </c>
    </row>
    <row r="745" spans="2:7">
      <c r="B745" s="52">
        <v>631015</v>
      </c>
      <c r="C745" s="26">
        <v>6</v>
      </c>
      <c r="D745" s="26">
        <v>3</v>
      </c>
      <c r="E745" s="26">
        <v>10</v>
      </c>
      <c r="F745" s="26">
        <v>15</v>
      </c>
      <c r="G745" s="27" t="s">
        <v>317</v>
      </c>
    </row>
    <row r="746" spans="2:7">
      <c r="B746" s="52">
        <v>631099</v>
      </c>
      <c r="C746" s="26">
        <v>6</v>
      </c>
      <c r="D746" s="26">
        <v>3</v>
      </c>
      <c r="E746" s="26">
        <v>10</v>
      </c>
      <c r="F746" s="26">
        <v>99</v>
      </c>
      <c r="G746" s="27" t="s">
        <v>642</v>
      </c>
    </row>
    <row r="747" spans="2:7">
      <c r="B747" s="52">
        <v>6311</v>
      </c>
      <c r="C747" s="33">
        <v>6</v>
      </c>
      <c r="D747" s="33">
        <v>3</v>
      </c>
      <c r="E747" s="44">
        <v>11</v>
      </c>
      <c r="F747" s="45"/>
      <c r="G747" s="36" t="s">
        <v>643</v>
      </c>
    </row>
    <row r="748" spans="2:7">
      <c r="B748" s="52">
        <v>631101</v>
      </c>
      <c r="C748" s="26">
        <v>6</v>
      </c>
      <c r="D748" s="26">
        <v>3</v>
      </c>
      <c r="E748" s="26">
        <v>11</v>
      </c>
      <c r="F748" s="42" t="s">
        <v>68</v>
      </c>
      <c r="G748" s="27" t="s">
        <v>636</v>
      </c>
    </row>
    <row r="749" spans="2:7">
      <c r="B749" s="52">
        <v>631102</v>
      </c>
      <c r="C749" s="26">
        <v>6</v>
      </c>
      <c r="D749" s="26">
        <v>3</v>
      </c>
      <c r="E749" s="26">
        <v>11</v>
      </c>
      <c r="F749" s="42" t="s">
        <v>70</v>
      </c>
      <c r="G749" s="27" t="s">
        <v>637</v>
      </c>
    </row>
    <row r="750" spans="2:7">
      <c r="B750" s="52">
        <v>631103</v>
      </c>
      <c r="C750" s="26">
        <v>6</v>
      </c>
      <c r="D750" s="26">
        <v>3</v>
      </c>
      <c r="E750" s="26">
        <v>11</v>
      </c>
      <c r="F750" s="42" t="s">
        <v>72</v>
      </c>
      <c r="G750" s="27" t="s">
        <v>638</v>
      </c>
    </row>
    <row r="751" spans="2:7">
      <c r="B751" s="52">
        <v>631104</v>
      </c>
      <c r="C751" s="26">
        <v>6</v>
      </c>
      <c r="D751" s="26">
        <v>3</v>
      </c>
      <c r="E751" s="26">
        <v>11</v>
      </c>
      <c r="F751" s="42" t="s">
        <v>90</v>
      </c>
      <c r="G751" s="27" t="s">
        <v>640</v>
      </c>
    </row>
    <row r="752" spans="2:7">
      <c r="B752" s="52">
        <v>631105</v>
      </c>
      <c r="C752" s="26">
        <v>6</v>
      </c>
      <c r="D752" s="26">
        <v>3</v>
      </c>
      <c r="E752" s="26">
        <v>11</v>
      </c>
      <c r="F752" s="42" t="s">
        <v>74</v>
      </c>
      <c r="G752" s="27" t="s">
        <v>641</v>
      </c>
    </row>
    <row r="753" spans="2:7">
      <c r="B753" s="52">
        <v>631115</v>
      </c>
      <c r="C753" s="26">
        <v>6</v>
      </c>
      <c r="D753" s="26">
        <v>3</v>
      </c>
      <c r="E753" s="26">
        <v>11</v>
      </c>
      <c r="F753" s="26">
        <v>15</v>
      </c>
      <c r="G753" s="27" t="s">
        <v>317</v>
      </c>
    </row>
    <row r="754" spans="2:7">
      <c r="B754" s="52">
        <v>631199</v>
      </c>
      <c r="C754" s="26">
        <v>6</v>
      </c>
      <c r="D754" s="26">
        <v>3</v>
      </c>
      <c r="E754" s="26">
        <v>11</v>
      </c>
      <c r="F754" s="26">
        <v>99</v>
      </c>
      <c r="G754" s="27" t="s">
        <v>644</v>
      </c>
    </row>
    <row r="755" spans="2:7">
      <c r="B755" s="52">
        <v>6312</v>
      </c>
      <c r="C755" s="33">
        <v>6</v>
      </c>
      <c r="D755" s="33">
        <v>3</v>
      </c>
      <c r="E755" s="44">
        <v>12</v>
      </c>
      <c r="F755" s="45"/>
      <c r="G755" s="36" t="s">
        <v>645</v>
      </c>
    </row>
    <row r="756" spans="2:7">
      <c r="B756" s="52">
        <v>631201</v>
      </c>
      <c r="C756" s="26">
        <v>6</v>
      </c>
      <c r="D756" s="26">
        <v>3</v>
      </c>
      <c r="E756" s="26">
        <v>12</v>
      </c>
      <c r="F756" s="42" t="s">
        <v>68</v>
      </c>
      <c r="G756" s="27" t="s">
        <v>636</v>
      </c>
    </row>
    <row r="757" spans="2:7">
      <c r="B757" s="52">
        <v>631202</v>
      </c>
      <c r="C757" s="26">
        <v>6</v>
      </c>
      <c r="D757" s="26">
        <v>3</v>
      </c>
      <c r="E757" s="26">
        <v>12</v>
      </c>
      <c r="F757" s="42" t="s">
        <v>70</v>
      </c>
      <c r="G757" s="27" t="s">
        <v>646</v>
      </c>
    </row>
    <row r="758" spans="2:7">
      <c r="B758" s="52">
        <v>631203</v>
      </c>
      <c r="C758" s="26">
        <v>6</v>
      </c>
      <c r="D758" s="26">
        <v>3</v>
      </c>
      <c r="E758" s="26">
        <v>12</v>
      </c>
      <c r="F758" s="42" t="s">
        <v>72</v>
      </c>
      <c r="G758" s="27" t="s">
        <v>638</v>
      </c>
    </row>
    <row r="759" spans="2:7">
      <c r="B759" s="52">
        <v>631205</v>
      </c>
      <c r="C759" s="26">
        <v>6</v>
      </c>
      <c r="D759" s="26">
        <v>3</v>
      </c>
      <c r="E759" s="26">
        <v>12</v>
      </c>
      <c r="F759" s="42" t="s">
        <v>74</v>
      </c>
      <c r="G759" s="27" t="s">
        <v>647</v>
      </c>
    </row>
    <row r="760" spans="2:7">
      <c r="B760" s="52">
        <v>631207</v>
      </c>
      <c r="C760" s="26">
        <v>6</v>
      </c>
      <c r="D760" s="26">
        <v>3</v>
      </c>
      <c r="E760" s="26">
        <v>12</v>
      </c>
      <c r="F760" s="42" t="s">
        <v>78</v>
      </c>
      <c r="G760" s="27" t="s">
        <v>374</v>
      </c>
    </row>
    <row r="761" spans="2:7">
      <c r="B761" s="52">
        <v>631208</v>
      </c>
      <c r="C761" s="26">
        <v>6</v>
      </c>
      <c r="D761" s="26">
        <v>3</v>
      </c>
      <c r="E761" s="26">
        <v>12</v>
      </c>
      <c r="F761" s="42" t="s">
        <v>80</v>
      </c>
      <c r="G761" s="27" t="s">
        <v>648</v>
      </c>
    </row>
    <row r="762" spans="2:7">
      <c r="B762" s="52">
        <v>631209</v>
      </c>
      <c r="C762" s="26">
        <v>6</v>
      </c>
      <c r="D762" s="26">
        <v>3</v>
      </c>
      <c r="E762" s="26">
        <v>12</v>
      </c>
      <c r="F762" s="42" t="s">
        <v>82</v>
      </c>
      <c r="G762" s="27" t="s">
        <v>626</v>
      </c>
    </row>
    <row r="763" spans="2:7">
      <c r="B763" s="52">
        <v>631215</v>
      </c>
      <c r="C763" s="26">
        <v>6</v>
      </c>
      <c r="D763" s="26">
        <v>3</v>
      </c>
      <c r="E763" s="26">
        <v>12</v>
      </c>
      <c r="F763" s="26">
        <v>15</v>
      </c>
      <c r="G763" s="27" t="s">
        <v>317</v>
      </c>
    </row>
    <row r="764" spans="2:7">
      <c r="B764" s="52">
        <v>631216</v>
      </c>
      <c r="C764" s="26">
        <v>6</v>
      </c>
      <c r="D764" s="26">
        <v>3</v>
      </c>
      <c r="E764" s="26">
        <v>12</v>
      </c>
      <c r="F764" s="26">
        <v>16</v>
      </c>
      <c r="G764" s="27" t="s">
        <v>246</v>
      </c>
    </row>
    <row r="765" spans="2:7">
      <c r="B765" s="52">
        <v>631299</v>
      </c>
      <c r="C765" s="26">
        <v>6</v>
      </c>
      <c r="D765" s="26">
        <v>3</v>
      </c>
      <c r="E765" s="26">
        <v>12</v>
      </c>
      <c r="F765" s="26">
        <v>99</v>
      </c>
      <c r="G765" s="27" t="s">
        <v>649</v>
      </c>
    </row>
    <row r="766" spans="2:7">
      <c r="B766" s="52">
        <v>6314</v>
      </c>
      <c r="C766" s="33">
        <v>6</v>
      </c>
      <c r="D766" s="33">
        <v>3</v>
      </c>
      <c r="E766" s="44">
        <v>14</v>
      </c>
      <c r="F766" s="45"/>
      <c r="G766" s="36" t="s">
        <v>411</v>
      </c>
    </row>
    <row r="767" spans="2:7">
      <c r="B767" s="52">
        <v>631403</v>
      </c>
      <c r="C767" s="26">
        <v>6</v>
      </c>
      <c r="D767" s="26">
        <v>3</v>
      </c>
      <c r="E767" s="26">
        <v>14</v>
      </c>
      <c r="F767" s="42" t="s">
        <v>72</v>
      </c>
      <c r="G767" s="27" t="s">
        <v>650</v>
      </c>
    </row>
    <row r="768" spans="2:7">
      <c r="B768" s="52">
        <v>631404</v>
      </c>
      <c r="C768" s="26">
        <v>6</v>
      </c>
      <c r="D768" s="26">
        <v>3</v>
      </c>
      <c r="E768" s="26">
        <v>14</v>
      </c>
      <c r="F768" s="42" t="s">
        <v>90</v>
      </c>
      <c r="G768" s="27" t="s">
        <v>413</v>
      </c>
    </row>
    <row r="769" spans="2:7">
      <c r="B769" s="52">
        <v>631406</v>
      </c>
      <c r="C769" s="26">
        <v>6</v>
      </c>
      <c r="D769" s="26">
        <v>3</v>
      </c>
      <c r="E769" s="26">
        <v>14</v>
      </c>
      <c r="F769" s="42" t="s">
        <v>76</v>
      </c>
      <c r="G769" s="27" t="s">
        <v>414</v>
      </c>
    </row>
    <row r="770" spans="2:7">
      <c r="B770" s="52">
        <v>631407</v>
      </c>
      <c r="C770" s="26">
        <v>6</v>
      </c>
      <c r="D770" s="26">
        <v>3</v>
      </c>
      <c r="E770" s="26">
        <v>14</v>
      </c>
      <c r="F770" s="42" t="s">
        <v>78</v>
      </c>
      <c r="G770" s="27" t="s">
        <v>415</v>
      </c>
    </row>
    <row r="771" spans="2:7">
      <c r="B771" s="52">
        <v>631411</v>
      </c>
      <c r="C771" s="26">
        <v>6</v>
      </c>
      <c r="D771" s="26">
        <v>3</v>
      </c>
      <c r="E771" s="26">
        <v>14</v>
      </c>
      <c r="F771" s="26">
        <v>11</v>
      </c>
      <c r="G771" s="27" t="s">
        <v>417</v>
      </c>
    </row>
    <row r="772" spans="2:7">
      <c r="B772" s="52">
        <v>6315</v>
      </c>
      <c r="C772" s="33">
        <v>6</v>
      </c>
      <c r="D772" s="33">
        <v>3</v>
      </c>
      <c r="E772" s="44">
        <v>15</v>
      </c>
      <c r="F772" s="45"/>
      <c r="G772" s="36" t="s">
        <v>317</v>
      </c>
    </row>
    <row r="773" spans="2:7">
      <c r="B773" s="52">
        <v>631512</v>
      </c>
      <c r="C773" s="26">
        <v>6</v>
      </c>
      <c r="D773" s="26">
        <v>3</v>
      </c>
      <c r="E773" s="26">
        <v>15</v>
      </c>
      <c r="F773" s="26">
        <v>12</v>
      </c>
      <c r="G773" s="27" t="s">
        <v>419</v>
      </c>
    </row>
    <row r="774" spans="2:7">
      <c r="B774" s="52">
        <v>631514</v>
      </c>
      <c r="C774" s="26">
        <v>6</v>
      </c>
      <c r="D774" s="26">
        <v>3</v>
      </c>
      <c r="E774" s="26">
        <v>15</v>
      </c>
      <c r="F774" s="26">
        <v>14</v>
      </c>
      <c r="G774" s="27" t="s">
        <v>420</v>
      </c>
    </row>
    <row r="775" spans="2:7">
      <c r="B775" s="52">
        <v>631515</v>
      </c>
      <c r="C775" s="26">
        <v>6</v>
      </c>
      <c r="D775" s="26">
        <v>3</v>
      </c>
      <c r="E775" s="26">
        <v>15</v>
      </c>
      <c r="F775" s="26">
        <v>15</v>
      </c>
      <c r="G775" s="27" t="s">
        <v>421</v>
      </c>
    </row>
    <row r="776" spans="2:7">
      <c r="B776" s="52">
        <v>6399</v>
      </c>
      <c r="C776" s="33">
        <v>6</v>
      </c>
      <c r="D776" s="33">
        <v>3</v>
      </c>
      <c r="E776" s="44">
        <v>99</v>
      </c>
      <c r="F776" s="45"/>
      <c r="G776" s="36" t="s">
        <v>182</v>
      </c>
    </row>
    <row r="777" spans="2:7">
      <c r="B777" s="52">
        <v>639901</v>
      </c>
      <c r="C777" s="26">
        <v>6</v>
      </c>
      <c r="D777" s="26">
        <v>3</v>
      </c>
      <c r="E777" s="26">
        <v>99</v>
      </c>
      <c r="F777" s="42" t="s">
        <v>68</v>
      </c>
      <c r="G777" s="27" t="s">
        <v>651</v>
      </c>
    </row>
    <row r="778" spans="2:7">
      <c r="B778" s="52">
        <v>67</v>
      </c>
      <c r="C778" s="29">
        <v>6</v>
      </c>
      <c r="D778" s="30">
        <v>7</v>
      </c>
      <c r="E778" s="31"/>
      <c r="F778" s="32"/>
      <c r="G778" s="41" t="s">
        <v>652</v>
      </c>
    </row>
    <row r="779" spans="2:7">
      <c r="B779" s="52">
        <v>6701</v>
      </c>
      <c r="C779" s="33">
        <v>6</v>
      </c>
      <c r="D779" s="33">
        <v>7</v>
      </c>
      <c r="E779" s="42" t="s">
        <v>68</v>
      </c>
      <c r="F779" s="35"/>
      <c r="G779" s="36" t="s">
        <v>450</v>
      </c>
    </row>
    <row r="780" spans="2:7">
      <c r="B780" s="52">
        <v>670101</v>
      </c>
      <c r="C780" s="26">
        <v>6</v>
      </c>
      <c r="D780" s="26">
        <v>7</v>
      </c>
      <c r="E780" s="42" t="s">
        <v>68</v>
      </c>
      <c r="F780" s="42" t="s">
        <v>68</v>
      </c>
      <c r="G780" s="27" t="s">
        <v>451</v>
      </c>
    </row>
    <row r="781" spans="2:7">
      <c r="B781" s="52">
        <v>670102</v>
      </c>
      <c r="C781" s="26">
        <v>6</v>
      </c>
      <c r="D781" s="26">
        <v>7</v>
      </c>
      <c r="E781" s="42" t="s">
        <v>68</v>
      </c>
      <c r="F781" s="42" t="s">
        <v>70</v>
      </c>
      <c r="G781" s="27" t="s">
        <v>653</v>
      </c>
    </row>
    <row r="782" spans="2:7">
      <c r="B782" s="52">
        <v>670103</v>
      </c>
      <c r="C782" s="26">
        <v>6</v>
      </c>
      <c r="D782" s="26">
        <v>7</v>
      </c>
      <c r="E782" s="42" t="s">
        <v>68</v>
      </c>
      <c r="F782" s="42" t="s">
        <v>72</v>
      </c>
      <c r="G782" s="27" t="s">
        <v>654</v>
      </c>
    </row>
    <row r="783" spans="2:7">
      <c r="B783" s="52">
        <v>670104</v>
      </c>
      <c r="C783" s="26">
        <v>6</v>
      </c>
      <c r="D783" s="26">
        <v>7</v>
      </c>
      <c r="E783" s="42" t="s">
        <v>68</v>
      </c>
      <c r="F783" s="42" t="s">
        <v>90</v>
      </c>
      <c r="G783" s="27" t="s">
        <v>454</v>
      </c>
    </row>
    <row r="784" spans="2:7">
      <c r="B784" s="52">
        <v>670199</v>
      </c>
      <c r="C784" s="26">
        <v>6</v>
      </c>
      <c r="D784" s="26">
        <v>7</v>
      </c>
      <c r="E784" s="42" t="s">
        <v>68</v>
      </c>
      <c r="F784" s="26">
        <v>99</v>
      </c>
      <c r="G784" s="27" t="s">
        <v>655</v>
      </c>
    </row>
    <row r="785" spans="2:7">
      <c r="B785" s="52">
        <v>6702</v>
      </c>
      <c r="C785" s="33">
        <v>6</v>
      </c>
      <c r="D785" s="33">
        <v>7</v>
      </c>
      <c r="E785" s="42" t="s">
        <v>70</v>
      </c>
      <c r="F785" s="35"/>
      <c r="G785" s="36" t="s">
        <v>456</v>
      </c>
    </row>
    <row r="786" spans="2:7">
      <c r="B786" s="52">
        <v>670201</v>
      </c>
      <c r="C786" s="26">
        <v>6</v>
      </c>
      <c r="D786" s="26">
        <v>7</v>
      </c>
      <c r="E786" s="42" t="s">
        <v>70</v>
      </c>
      <c r="F786" s="42" t="s">
        <v>68</v>
      </c>
      <c r="G786" s="27" t="s">
        <v>457</v>
      </c>
    </row>
    <row r="787" spans="2:7">
      <c r="B787" s="52">
        <v>670204</v>
      </c>
      <c r="C787" s="26">
        <v>6</v>
      </c>
      <c r="D787" s="26">
        <v>7</v>
      </c>
      <c r="E787" s="42" t="s">
        <v>70</v>
      </c>
      <c r="F787" s="42" t="s">
        <v>90</v>
      </c>
      <c r="G787" s="27" t="s">
        <v>656</v>
      </c>
    </row>
    <row r="788" spans="2:7">
      <c r="B788" s="52">
        <v>670205</v>
      </c>
      <c r="C788" s="26">
        <v>6</v>
      </c>
      <c r="D788" s="26">
        <v>7</v>
      </c>
      <c r="E788" s="42" t="s">
        <v>70</v>
      </c>
      <c r="F788" s="42" t="s">
        <v>74</v>
      </c>
      <c r="G788" s="27" t="s">
        <v>461</v>
      </c>
    </row>
    <row r="789" spans="2:7">
      <c r="B789" s="52">
        <v>670216</v>
      </c>
      <c r="C789" s="26">
        <v>6</v>
      </c>
      <c r="D789" s="26">
        <v>7</v>
      </c>
      <c r="E789" s="42" t="s">
        <v>70</v>
      </c>
      <c r="F789" s="26">
        <v>16</v>
      </c>
      <c r="G789" s="27" t="s">
        <v>468</v>
      </c>
    </row>
    <row r="790" spans="2:7">
      <c r="B790" s="52">
        <v>670217</v>
      </c>
      <c r="C790" s="26">
        <v>6</v>
      </c>
      <c r="D790" s="26">
        <v>7</v>
      </c>
      <c r="E790" s="42" t="s">
        <v>70</v>
      </c>
      <c r="F790" s="26">
        <v>17</v>
      </c>
      <c r="G790" s="27" t="s">
        <v>657</v>
      </c>
    </row>
    <row r="791" spans="2:7">
      <c r="B791" s="52">
        <v>670218</v>
      </c>
      <c r="C791" s="26">
        <v>6</v>
      </c>
      <c r="D791" s="26">
        <v>7</v>
      </c>
      <c r="E791" s="42" t="s">
        <v>70</v>
      </c>
      <c r="F791" s="26">
        <v>18</v>
      </c>
      <c r="G791" s="27" t="s">
        <v>470</v>
      </c>
    </row>
    <row r="792" spans="2:7">
      <c r="B792" s="52">
        <v>670299</v>
      </c>
      <c r="C792" s="26">
        <v>6</v>
      </c>
      <c r="D792" s="26">
        <v>7</v>
      </c>
      <c r="E792" s="42" t="s">
        <v>70</v>
      </c>
      <c r="F792" s="26">
        <v>99</v>
      </c>
      <c r="G792" s="27" t="s">
        <v>472</v>
      </c>
    </row>
    <row r="793" spans="2:7">
      <c r="B793" s="52">
        <v>6703</v>
      </c>
      <c r="C793" s="33">
        <v>6</v>
      </c>
      <c r="D793" s="33">
        <v>7</v>
      </c>
      <c r="E793" s="42" t="s">
        <v>72</v>
      </c>
      <c r="F793" s="35"/>
      <c r="G793" s="36" t="s">
        <v>658</v>
      </c>
    </row>
    <row r="794" spans="2:7">
      <c r="B794" s="52">
        <v>670301</v>
      </c>
      <c r="C794" s="26">
        <v>6</v>
      </c>
      <c r="D794" s="26">
        <v>7</v>
      </c>
      <c r="E794" s="42" t="s">
        <v>72</v>
      </c>
      <c r="F794" s="42" t="s">
        <v>68</v>
      </c>
      <c r="G794" s="27" t="s">
        <v>658</v>
      </c>
    </row>
    <row r="795" spans="2:7">
      <c r="B795" s="52">
        <v>6799</v>
      </c>
      <c r="C795" s="33">
        <v>6</v>
      </c>
      <c r="D795" s="33">
        <v>7</v>
      </c>
      <c r="E795" s="44">
        <v>99</v>
      </c>
      <c r="F795" s="45"/>
      <c r="G795" s="36" t="s">
        <v>182</v>
      </c>
    </row>
    <row r="796" spans="2:7">
      <c r="B796" s="52">
        <v>679901</v>
      </c>
      <c r="C796" s="26">
        <v>6</v>
      </c>
      <c r="D796" s="26">
        <v>7</v>
      </c>
      <c r="E796" s="26">
        <v>99</v>
      </c>
      <c r="F796" s="42" t="s">
        <v>68</v>
      </c>
      <c r="G796" s="27" t="s">
        <v>659</v>
      </c>
    </row>
    <row r="797" spans="2:7">
      <c r="B797" s="52">
        <v>7</v>
      </c>
      <c r="C797" s="37">
        <v>7</v>
      </c>
      <c r="D797" s="38"/>
      <c r="E797" s="38"/>
      <c r="F797" s="39"/>
      <c r="G797" s="40" t="s">
        <v>660</v>
      </c>
    </row>
    <row r="798" spans="2:7">
      <c r="B798" s="52">
        <v>71</v>
      </c>
      <c r="C798" s="29">
        <v>7</v>
      </c>
      <c r="D798" s="30">
        <v>1</v>
      </c>
      <c r="E798" s="31"/>
      <c r="F798" s="32"/>
      <c r="G798" s="41" t="s">
        <v>661</v>
      </c>
    </row>
    <row r="799" spans="2:7">
      <c r="B799" s="52">
        <v>7101</v>
      </c>
      <c r="C799" s="33">
        <v>7</v>
      </c>
      <c r="D799" s="33">
        <v>1</v>
      </c>
      <c r="E799" s="42" t="s">
        <v>68</v>
      </c>
      <c r="F799" s="35"/>
      <c r="G799" s="36" t="s">
        <v>67</v>
      </c>
    </row>
    <row r="800" spans="2:7">
      <c r="B800" s="52">
        <v>710101</v>
      </c>
      <c r="C800" s="26">
        <v>7</v>
      </c>
      <c r="D800" s="26">
        <v>1</v>
      </c>
      <c r="E800" s="42" t="s">
        <v>68</v>
      </c>
      <c r="F800" s="42" t="s">
        <v>68</v>
      </c>
      <c r="G800" s="27" t="s">
        <v>69</v>
      </c>
    </row>
    <row r="801" spans="2:7">
      <c r="B801" s="52">
        <v>710102</v>
      </c>
      <c r="C801" s="26">
        <v>7</v>
      </c>
      <c r="D801" s="26">
        <v>1</v>
      </c>
      <c r="E801" s="42" t="s">
        <v>68</v>
      </c>
      <c r="F801" s="42" t="s">
        <v>70</v>
      </c>
      <c r="G801" s="27" t="s">
        <v>71</v>
      </c>
    </row>
    <row r="802" spans="2:7">
      <c r="B802" s="52">
        <v>710103</v>
      </c>
      <c r="C802" s="26">
        <v>7</v>
      </c>
      <c r="D802" s="26">
        <v>1</v>
      </c>
      <c r="E802" s="42" t="s">
        <v>68</v>
      </c>
      <c r="F802" s="42" t="s">
        <v>72</v>
      </c>
      <c r="G802" s="27" t="s">
        <v>73</v>
      </c>
    </row>
    <row r="803" spans="2:7">
      <c r="B803" s="52">
        <v>710105</v>
      </c>
      <c r="C803" s="26">
        <v>7</v>
      </c>
      <c r="D803" s="26">
        <v>1</v>
      </c>
      <c r="E803" s="42" t="s">
        <v>68</v>
      </c>
      <c r="F803" s="42" t="s">
        <v>74</v>
      </c>
      <c r="G803" s="27" t="s">
        <v>75</v>
      </c>
    </row>
    <row r="804" spans="2:7">
      <c r="B804" s="52">
        <v>710106</v>
      </c>
      <c r="C804" s="26">
        <v>7</v>
      </c>
      <c r="D804" s="26">
        <v>1</v>
      </c>
      <c r="E804" s="42" t="s">
        <v>68</v>
      </c>
      <c r="F804" s="42" t="s">
        <v>76</v>
      </c>
      <c r="G804" s="27" t="s">
        <v>77</v>
      </c>
    </row>
    <row r="805" spans="2:7" ht="24">
      <c r="B805" s="52">
        <v>710108</v>
      </c>
      <c r="C805" s="26">
        <v>7</v>
      </c>
      <c r="D805" s="26">
        <v>1</v>
      </c>
      <c r="E805" s="42" t="s">
        <v>68</v>
      </c>
      <c r="F805" s="42" t="s">
        <v>80</v>
      </c>
      <c r="G805" s="28" t="s">
        <v>662</v>
      </c>
    </row>
    <row r="806" spans="2:7">
      <c r="B806" s="52">
        <v>710109</v>
      </c>
      <c r="C806" s="26">
        <v>7</v>
      </c>
      <c r="D806" s="26">
        <v>1</v>
      </c>
      <c r="E806" s="42" t="s">
        <v>68</v>
      </c>
      <c r="F806" s="42" t="s">
        <v>82</v>
      </c>
      <c r="G806" s="27" t="s">
        <v>83</v>
      </c>
    </row>
    <row r="807" spans="2:7">
      <c r="B807" s="52">
        <v>7102</v>
      </c>
      <c r="C807" s="33">
        <v>7</v>
      </c>
      <c r="D807" s="33">
        <v>1</v>
      </c>
      <c r="E807" s="42" t="s">
        <v>70</v>
      </c>
      <c r="F807" s="35"/>
      <c r="G807" s="36" t="s">
        <v>86</v>
      </c>
    </row>
    <row r="808" spans="2:7">
      <c r="B808" s="52">
        <v>710201</v>
      </c>
      <c r="C808" s="26">
        <v>7</v>
      </c>
      <c r="D808" s="26">
        <v>1</v>
      </c>
      <c r="E808" s="42" t="s">
        <v>70</v>
      </c>
      <c r="F808" s="42" t="s">
        <v>68</v>
      </c>
      <c r="G808" s="27" t="s">
        <v>87</v>
      </c>
    </row>
    <row r="809" spans="2:7">
      <c r="B809" s="52">
        <v>710203</v>
      </c>
      <c r="C809" s="26">
        <v>7</v>
      </c>
      <c r="D809" s="26">
        <v>1</v>
      </c>
      <c r="E809" s="42" t="s">
        <v>70</v>
      </c>
      <c r="F809" s="42" t="s">
        <v>72</v>
      </c>
      <c r="G809" s="27" t="s">
        <v>89</v>
      </c>
    </row>
    <row r="810" spans="2:7">
      <c r="B810" s="52">
        <v>710204</v>
      </c>
      <c r="C810" s="26">
        <v>7</v>
      </c>
      <c r="D810" s="26">
        <v>1</v>
      </c>
      <c r="E810" s="42" t="s">
        <v>70</v>
      </c>
      <c r="F810" s="42" t="s">
        <v>90</v>
      </c>
      <c r="G810" s="27" t="s">
        <v>91</v>
      </c>
    </row>
    <row r="811" spans="2:7">
      <c r="B811" s="52">
        <v>710205</v>
      </c>
      <c r="C811" s="26">
        <v>7</v>
      </c>
      <c r="D811" s="26">
        <v>1</v>
      </c>
      <c r="E811" s="42" t="s">
        <v>70</v>
      </c>
      <c r="F811" s="42" t="s">
        <v>74</v>
      </c>
      <c r="G811" s="27" t="s">
        <v>92</v>
      </c>
    </row>
    <row r="812" spans="2:7">
      <c r="B812" s="52">
        <v>710206</v>
      </c>
      <c r="C812" s="26">
        <v>7</v>
      </c>
      <c r="D812" s="26">
        <v>1</v>
      </c>
      <c r="E812" s="42" t="s">
        <v>70</v>
      </c>
      <c r="F812" s="42" t="s">
        <v>76</v>
      </c>
      <c r="G812" s="27" t="s">
        <v>93</v>
      </c>
    </row>
    <row r="813" spans="2:7">
      <c r="B813" s="52">
        <v>710207</v>
      </c>
      <c r="C813" s="26">
        <v>7</v>
      </c>
      <c r="D813" s="26">
        <v>1</v>
      </c>
      <c r="E813" s="42" t="s">
        <v>70</v>
      </c>
      <c r="F813" s="42" t="s">
        <v>78</v>
      </c>
      <c r="G813" s="27" t="s">
        <v>94</v>
      </c>
    </row>
    <row r="814" spans="2:7">
      <c r="B814" s="52">
        <v>710208</v>
      </c>
      <c r="C814" s="26">
        <v>7</v>
      </c>
      <c r="D814" s="26">
        <v>1</v>
      </c>
      <c r="E814" s="42" t="s">
        <v>70</v>
      </c>
      <c r="F814" s="42" t="s">
        <v>80</v>
      </c>
      <c r="G814" s="27" t="s">
        <v>95</v>
      </c>
    </row>
    <row r="815" spans="2:7">
      <c r="B815" s="52">
        <v>710209</v>
      </c>
      <c r="C815" s="26">
        <v>7</v>
      </c>
      <c r="D815" s="26">
        <v>1</v>
      </c>
      <c r="E815" s="42" t="s">
        <v>70</v>
      </c>
      <c r="F815" s="42" t="s">
        <v>82</v>
      </c>
      <c r="G815" s="27" t="s">
        <v>96</v>
      </c>
    </row>
    <row r="816" spans="2:7">
      <c r="B816" s="52">
        <v>710211</v>
      </c>
      <c r="C816" s="26">
        <v>7</v>
      </c>
      <c r="D816" s="26">
        <v>1</v>
      </c>
      <c r="E816" s="42" t="s">
        <v>70</v>
      </c>
      <c r="F816" s="26">
        <v>11</v>
      </c>
      <c r="G816" s="27" t="s">
        <v>99</v>
      </c>
    </row>
    <row r="817" spans="2:7">
      <c r="B817" s="52">
        <v>710212</v>
      </c>
      <c r="C817" s="26">
        <v>7</v>
      </c>
      <c r="D817" s="26">
        <v>1</v>
      </c>
      <c r="E817" s="42" t="s">
        <v>70</v>
      </c>
      <c r="F817" s="26">
        <v>12</v>
      </c>
      <c r="G817" s="27" t="s">
        <v>101</v>
      </c>
    </row>
    <row r="818" spans="2:7">
      <c r="B818" s="52">
        <v>710213</v>
      </c>
      <c r="C818" s="26">
        <v>7</v>
      </c>
      <c r="D818" s="26">
        <v>1</v>
      </c>
      <c r="E818" s="42" t="s">
        <v>70</v>
      </c>
      <c r="F818" s="26">
        <v>13</v>
      </c>
      <c r="G818" s="27" t="s">
        <v>103</v>
      </c>
    </row>
    <row r="819" spans="2:7">
      <c r="B819" s="52">
        <v>710214</v>
      </c>
      <c r="C819" s="26">
        <v>7</v>
      </c>
      <c r="D819" s="26">
        <v>1</v>
      </c>
      <c r="E819" s="42" t="s">
        <v>70</v>
      </c>
      <c r="F819" s="26">
        <v>14</v>
      </c>
      <c r="G819" s="27" t="s">
        <v>105</v>
      </c>
    </row>
    <row r="820" spans="2:7">
      <c r="B820" s="52">
        <v>710215</v>
      </c>
      <c r="C820" s="26">
        <v>7</v>
      </c>
      <c r="D820" s="26">
        <v>1</v>
      </c>
      <c r="E820" s="42" t="s">
        <v>70</v>
      </c>
      <c r="F820" s="26">
        <v>15</v>
      </c>
      <c r="G820" s="27" t="s">
        <v>107</v>
      </c>
    </row>
    <row r="821" spans="2:7">
      <c r="B821" s="52">
        <v>710216</v>
      </c>
      <c r="C821" s="26">
        <v>7</v>
      </c>
      <c r="D821" s="26">
        <v>1</v>
      </c>
      <c r="E821" s="42" t="s">
        <v>70</v>
      </c>
      <c r="F821" s="26">
        <v>16</v>
      </c>
      <c r="G821" s="27" t="s">
        <v>109</v>
      </c>
    </row>
    <row r="822" spans="2:7">
      <c r="B822" s="52">
        <v>710218</v>
      </c>
      <c r="C822" s="26">
        <v>7</v>
      </c>
      <c r="D822" s="26">
        <v>1</v>
      </c>
      <c r="E822" s="42" t="s">
        <v>70</v>
      </c>
      <c r="F822" s="26">
        <v>18</v>
      </c>
      <c r="G822" s="27" t="s">
        <v>110</v>
      </c>
    </row>
    <row r="823" spans="2:7">
      <c r="B823" s="52">
        <v>710220</v>
      </c>
      <c r="C823" s="26">
        <v>7</v>
      </c>
      <c r="D823" s="26">
        <v>1</v>
      </c>
      <c r="E823" s="42" t="s">
        <v>70</v>
      </c>
      <c r="F823" s="26">
        <v>20</v>
      </c>
      <c r="G823" s="27" t="s">
        <v>111</v>
      </c>
    </row>
    <row r="824" spans="2:7">
      <c r="B824" s="52">
        <v>710223</v>
      </c>
      <c r="C824" s="26">
        <v>7</v>
      </c>
      <c r="D824" s="26">
        <v>1</v>
      </c>
      <c r="E824" s="42" t="s">
        <v>70</v>
      </c>
      <c r="F824" s="26">
        <v>23</v>
      </c>
      <c r="G824" s="27" t="s">
        <v>112</v>
      </c>
    </row>
    <row r="825" spans="2:7">
      <c r="B825" s="52">
        <v>710224</v>
      </c>
      <c r="C825" s="26">
        <v>7</v>
      </c>
      <c r="D825" s="26">
        <v>1</v>
      </c>
      <c r="E825" s="42" t="s">
        <v>70</v>
      </c>
      <c r="F825" s="26">
        <v>24</v>
      </c>
      <c r="G825" s="27" t="s">
        <v>113</v>
      </c>
    </row>
    <row r="826" spans="2:7">
      <c r="B826" s="52">
        <v>710225</v>
      </c>
      <c r="C826" s="26">
        <v>7</v>
      </c>
      <c r="D826" s="26">
        <v>1</v>
      </c>
      <c r="E826" s="42" t="s">
        <v>70</v>
      </c>
      <c r="F826" s="26">
        <v>25</v>
      </c>
      <c r="G826" s="27" t="s">
        <v>114</v>
      </c>
    </row>
    <row r="827" spans="2:7">
      <c r="B827" s="52">
        <v>710227</v>
      </c>
      <c r="C827" s="26">
        <v>7</v>
      </c>
      <c r="D827" s="26">
        <v>1</v>
      </c>
      <c r="E827" s="42" t="s">
        <v>70</v>
      </c>
      <c r="F827" s="26">
        <v>27</v>
      </c>
      <c r="G827" s="27" t="s">
        <v>115</v>
      </c>
    </row>
    <row r="828" spans="2:7">
      <c r="B828" s="52">
        <v>710228</v>
      </c>
      <c r="C828" s="26">
        <v>7</v>
      </c>
      <c r="D828" s="26">
        <v>1</v>
      </c>
      <c r="E828" s="42" t="s">
        <v>70</v>
      </c>
      <c r="F828" s="26">
        <v>28</v>
      </c>
      <c r="G828" s="27" t="s">
        <v>116</v>
      </c>
    </row>
    <row r="829" spans="2:7">
      <c r="B829" s="52">
        <v>710229</v>
      </c>
      <c r="C829" s="26">
        <v>7</v>
      </c>
      <c r="D829" s="26">
        <v>1</v>
      </c>
      <c r="E829" s="42" t="s">
        <v>70</v>
      </c>
      <c r="F829" s="26">
        <v>29</v>
      </c>
      <c r="G829" s="27" t="s">
        <v>117</v>
      </c>
    </row>
    <row r="830" spans="2:7">
      <c r="B830" s="52">
        <v>710230</v>
      </c>
      <c r="C830" s="26">
        <v>7</v>
      </c>
      <c r="D830" s="26">
        <v>1</v>
      </c>
      <c r="E830" s="42" t="s">
        <v>70</v>
      </c>
      <c r="F830" s="26">
        <v>30</v>
      </c>
      <c r="G830" s="27" t="s">
        <v>118</v>
      </c>
    </row>
    <row r="831" spans="2:7">
      <c r="B831" s="52">
        <v>710231</v>
      </c>
      <c r="C831" s="26">
        <v>7</v>
      </c>
      <c r="D831" s="26">
        <v>1</v>
      </c>
      <c r="E831" s="42" t="s">
        <v>70</v>
      </c>
      <c r="F831" s="26">
        <v>31</v>
      </c>
      <c r="G831" s="27" t="s">
        <v>119</v>
      </c>
    </row>
    <row r="832" spans="2:7">
      <c r="B832" s="52">
        <v>710232</v>
      </c>
      <c r="C832" s="26">
        <v>7</v>
      </c>
      <c r="D832" s="26">
        <v>1</v>
      </c>
      <c r="E832" s="42" t="s">
        <v>70</v>
      </c>
      <c r="F832" s="26">
        <v>32</v>
      </c>
      <c r="G832" s="27" t="s">
        <v>120</v>
      </c>
    </row>
    <row r="833" spans="2:7">
      <c r="B833" s="52">
        <v>710233</v>
      </c>
      <c r="C833" s="26">
        <v>7</v>
      </c>
      <c r="D833" s="26">
        <v>1</v>
      </c>
      <c r="E833" s="42" t="s">
        <v>70</v>
      </c>
      <c r="F833" s="26">
        <v>33</v>
      </c>
      <c r="G833" s="27" t="s">
        <v>121</v>
      </c>
    </row>
    <row r="834" spans="2:7">
      <c r="B834" s="52">
        <v>710235</v>
      </c>
      <c r="C834" s="26">
        <v>7</v>
      </c>
      <c r="D834" s="26">
        <v>1</v>
      </c>
      <c r="E834" s="42" t="s">
        <v>70</v>
      </c>
      <c r="F834" s="26">
        <v>35</v>
      </c>
      <c r="G834" s="27" t="s">
        <v>123</v>
      </c>
    </row>
    <row r="835" spans="2:7">
      <c r="B835" s="52">
        <v>7103</v>
      </c>
      <c r="C835" s="33">
        <v>7</v>
      </c>
      <c r="D835" s="33">
        <v>1</v>
      </c>
      <c r="E835" s="42" t="s">
        <v>72</v>
      </c>
      <c r="F835" s="35"/>
      <c r="G835" s="36" t="s">
        <v>124</v>
      </c>
    </row>
    <row r="836" spans="2:7">
      <c r="B836" s="52">
        <v>710301</v>
      </c>
      <c r="C836" s="26">
        <v>7</v>
      </c>
      <c r="D836" s="26">
        <v>1</v>
      </c>
      <c r="E836" s="42" t="s">
        <v>72</v>
      </c>
      <c r="F836" s="42" t="s">
        <v>68</v>
      </c>
      <c r="G836" s="27" t="s">
        <v>125</v>
      </c>
    </row>
    <row r="837" spans="2:7">
      <c r="B837" s="52">
        <v>710302</v>
      </c>
      <c r="C837" s="26">
        <v>7</v>
      </c>
      <c r="D837" s="26">
        <v>1</v>
      </c>
      <c r="E837" s="42" t="s">
        <v>72</v>
      </c>
      <c r="F837" s="42" t="s">
        <v>70</v>
      </c>
      <c r="G837" s="27" t="s">
        <v>126</v>
      </c>
    </row>
    <row r="838" spans="2:7">
      <c r="B838" s="52">
        <v>710303</v>
      </c>
      <c r="C838" s="26">
        <v>7</v>
      </c>
      <c r="D838" s="26">
        <v>1</v>
      </c>
      <c r="E838" s="42" t="s">
        <v>72</v>
      </c>
      <c r="F838" s="42" t="s">
        <v>72</v>
      </c>
      <c r="G838" s="27" t="s">
        <v>127</v>
      </c>
    </row>
    <row r="839" spans="2:7">
      <c r="B839" s="52">
        <v>710304</v>
      </c>
      <c r="C839" s="26">
        <v>7</v>
      </c>
      <c r="D839" s="26">
        <v>1</v>
      </c>
      <c r="E839" s="42" t="s">
        <v>72</v>
      </c>
      <c r="F839" s="42" t="s">
        <v>90</v>
      </c>
      <c r="G839" s="27" t="s">
        <v>128</v>
      </c>
    </row>
    <row r="840" spans="2:7">
      <c r="B840" s="52">
        <v>710305</v>
      </c>
      <c r="C840" s="26">
        <v>7</v>
      </c>
      <c r="D840" s="26">
        <v>1</v>
      </c>
      <c r="E840" s="42" t="s">
        <v>72</v>
      </c>
      <c r="F840" s="42" t="s">
        <v>74</v>
      </c>
      <c r="G840" s="27" t="s">
        <v>129</v>
      </c>
    </row>
    <row r="841" spans="2:7">
      <c r="B841" s="52">
        <v>710306</v>
      </c>
      <c r="C841" s="26">
        <v>7</v>
      </c>
      <c r="D841" s="26">
        <v>1</v>
      </c>
      <c r="E841" s="42" t="s">
        <v>72</v>
      </c>
      <c r="F841" s="42" t="s">
        <v>76</v>
      </c>
      <c r="G841" s="27" t="s">
        <v>130</v>
      </c>
    </row>
    <row r="842" spans="2:7">
      <c r="B842" s="52">
        <v>710307</v>
      </c>
      <c r="C842" s="26">
        <v>7</v>
      </c>
      <c r="D842" s="26">
        <v>1</v>
      </c>
      <c r="E842" s="42" t="s">
        <v>72</v>
      </c>
      <c r="F842" s="42" t="s">
        <v>78</v>
      </c>
      <c r="G842" s="27" t="s">
        <v>131</v>
      </c>
    </row>
    <row r="843" spans="2:7">
      <c r="B843" s="52">
        <v>710308</v>
      </c>
      <c r="C843" s="26">
        <v>7</v>
      </c>
      <c r="D843" s="26">
        <v>1</v>
      </c>
      <c r="E843" s="42" t="s">
        <v>72</v>
      </c>
      <c r="F843" s="42" t="s">
        <v>80</v>
      </c>
      <c r="G843" s="27" t="s">
        <v>132</v>
      </c>
    </row>
    <row r="844" spans="2:7">
      <c r="B844" s="52">
        <v>710309</v>
      </c>
      <c r="C844" s="26">
        <v>7</v>
      </c>
      <c r="D844" s="26">
        <v>1</v>
      </c>
      <c r="E844" s="42" t="s">
        <v>72</v>
      </c>
      <c r="F844" s="42" t="s">
        <v>82</v>
      </c>
      <c r="G844" s="27" t="s">
        <v>133</v>
      </c>
    </row>
    <row r="845" spans="2:7" ht="24">
      <c r="B845" s="52">
        <v>710310</v>
      </c>
      <c r="C845" s="26">
        <v>7</v>
      </c>
      <c r="D845" s="26">
        <v>1</v>
      </c>
      <c r="E845" s="42" t="s">
        <v>72</v>
      </c>
      <c r="F845" s="26">
        <v>10</v>
      </c>
      <c r="G845" s="28" t="s">
        <v>134</v>
      </c>
    </row>
    <row r="846" spans="2:7">
      <c r="B846" s="52">
        <v>710311</v>
      </c>
      <c r="C846" s="26">
        <v>7</v>
      </c>
      <c r="D846" s="26">
        <v>1</v>
      </c>
      <c r="E846" s="42" t="s">
        <v>72</v>
      </c>
      <c r="F846" s="26">
        <v>11</v>
      </c>
      <c r="G846" s="27" t="s">
        <v>135</v>
      </c>
    </row>
    <row r="847" spans="2:7">
      <c r="B847" s="52">
        <v>710313</v>
      </c>
      <c r="C847" s="26">
        <v>7</v>
      </c>
      <c r="D847" s="26">
        <v>1</v>
      </c>
      <c r="E847" s="42" t="s">
        <v>72</v>
      </c>
      <c r="F847" s="26">
        <v>13</v>
      </c>
      <c r="G847" s="27" t="s">
        <v>592</v>
      </c>
    </row>
    <row r="848" spans="2:7">
      <c r="B848" s="52">
        <v>7104</v>
      </c>
      <c r="C848" s="33">
        <v>7</v>
      </c>
      <c r="D848" s="33">
        <v>1</v>
      </c>
      <c r="E848" s="42" t="s">
        <v>90</v>
      </c>
      <c r="F848" s="35"/>
      <c r="G848" s="36" t="s">
        <v>138</v>
      </c>
    </row>
    <row r="849" spans="2:7">
      <c r="B849" s="52">
        <v>710401</v>
      </c>
      <c r="C849" s="26">
        <v>7</v>
      </c>
      <c r="D849" s="26">
        <v>1</v>
      </c>
      <c r="E849" s="42" t="s">
        <v>90</v>
      </c>
      <c r="F849" s="42" t="s">
        <v>68</v>
      </c>
      <c r="G849" s="27" t="s">
        <v>139</v>
      </c>
    </row>
    <row r="850" spans="2:7">
      <c r="B850" s="52">
        <v>710402</v>
      </c>
      <c r="C850" s="26">
        <v>7</v>
      </c>
      <c r="D850" s="26">
        <v>1</v>
      </c>
      <c r="E850" s="42" t="s">
        <v>90</v>
      </c>
      <c r="F850" s="42" t="s">
        <v>70</v>
      </c>
      <c r="G850" s="27" t="s">
        <v>140</v>
      </c>
    </row>
    <row r="851" spans="2:7">
      <c r="B851" s="52">
        <v>710403</v>
      </c>
      <c r="C851" s="26">
        <v>7</v>
      </c>
      <c r="D851" s="26">
        <v>1</v>
      </c>
      <c r="E851" s="42" t="s">
        <v>90</v>
      </c>
      <c r="F851" s="42" t="s">
        <v>72</v>
      </c>
      <c r="G851" s="27" t="s">
        <v>141</v>
      </c>
    </row>
    <row r="852" spans="2:7">
      <c r="B852" s="52">
        <v>710404</v>
      </c>
      <c r="C852" s="26">
        <v>7</v>
      </c>
      <c r="D852" s="26">
        <v>1</v>
      </c>
      <c r="E852" s="42" t="s">
        <v>90</v>
      </c>
      <c r="F852" s="42" t="s">
        <v>90</v>
      </c>
      <c r="G852" s="27" t="s">
        <v>142</v>
      </c>
    </row>
    <row r="853" spans="2:7">
      <c r="B853" s="52">
        <v>710405</v>
      </c>
      <c r="C853" s="26">
        <v>7</v>
      </c>
      <c r="D853" s="26">
        <v>1</v>
      </c>
      <c r="E853" s="42" t="s">
        <v>90</v>
      </c>
      <c r="F853" s="42" t="s">
        <v>74</v>
      </c>
      <c r="G853" s="27" t="s">
        <v>143</v>
      </c>
    </row>
    <row r="854" spans="2:7">
      <c r="B854" s="52">
        <v>710406</v>
      </c>
      <c r="C854" s="26">
        <v>7</v>
      </c>
      <c r="D854" s="26">
        <v>1</v>
      </c>
      <c r="E854" s="42" t="s">
        <v>90</v>
      </c>
      <c r="F854" s="42" t="s">
        <v>76</v>
      </c>
      <c r="G854" s="27" t="s">
        <v>144</v>
      </c>
    </row>
    <row r="855" spans="2:7">
      <c r="B855" s="52">
        <v>710407</v>
      </c>
      <c r="C855" s="26">
        <v>7</v>
      </c>
      <c r="D855" s="26">
        <v>1</v>
      </c>
      <c r="E855" s="42" t="s">
        <v>90</v>
      </c>
      <c r="F855" s="42" t="s">
        <v>78</v>
      </c>
      <c r="G855" s="27" t="s">
        <v>145</v>
      </c>
    </row>
    <row r="856" spans="2:7">
      <c r="B856" s="52">
        <v>710408</v>
      </c>
      <c r="C856" s="26">
        <v>7</v>
      </c>
      <c r="D856" s="26">
        <v>1</v>
      </c>
      <c r="E856" s="42" t="s">
        <v>90</v>
      </c>
      <c r="F856" s="42" t="s">
        <v>80</v>
      </c>
      <c r="G856" s="27" t="s">
        <v>146</v>
      </c>
    </row>
    <row r="857" spans="2:7">
      <c r="B857" s="52">
        <v>710499</v>
      </c>
      <c r="C857" s="26">
        <v>7</v>
      </c>
      <c r="D857" s="26">
        <v>1</v>
      </c>
      <c r="E857" s="42" t="s">
        <v>90</v>
      </c>
      <c r="F857" s="26">
        <v>99</v>
      </c>
      <c r="G857" s="27" t="s">
        <v>148</v>
      </c>
    </row>
    <row r="858" spans="2:7">
      <c r="B858" s="52">
        <v>7105</v>
      </c>
      <c r="C858" s="33">
        <v>7</v>
      </c>
      <c r="D858" s="33">
        <v>1</v>
      </c>
      <c r="E858" s="42" t="s">
        <v>74</v>
      </c>
      <c r="F858" s="35"/>
      <c r="G858" s="36" t="s">
        <v>149</v>
      </c>
    </row>
    <row r="859" spans="2:7">
      <c r="B859" s="52">
        <v>710502</v>
      </c>
      <c r="C859" s="26">
        <v>7</v>
      </c>
      <c r="D859" s="26">
        <v>1</v>
      </c>
      <c r="E859" s="42" t="s">
        <v>74</v>
      </c>
      <c r="F859" s="42" t="s">
        <v>70</v>
      </c>
      <c r="G859" s="27" t="s">
        <v>663</v>
      </c>
    </row>
    <row r="860" spans="2:7">
      <c r="B860" s="52">
        <v>710503</v>
      </c>
      <c r="C860" s="26">
        <v>7</v>
      </c>
      <c r="D860" s="26">
        <v>1</v>
      </c>
      <c r="E860" s="42" t="s">
        <v>74</v>
      </c>
      <c r="F860" s="42" t="s">
        <v>72</v>
      </c>
      <c r="G860" s="27" t="s">
        <v>73</v>
      </c>
    </row>
    <row r="861" spans="2:7">
      <c r="B861" s="52">
        <v>710505</v>
      </c>
      <c r="C861" s="26">
        <v>7</v>
      </c>
      <c r="D861" s="26">
        <v>1</v>
      </c>
      <c r="E861" s="42" t="s">
        <v>74</v>
      </c>
      <c r="F861" s="42" t="s">
        <v>74</v>
      </c>
      <c r="G861" s="27" t="s">
        <v>152</v>
      </c>
    </row>
    <row r="862" spans="2:7">
      <c r="B862" s="52">
        <v>710506</v>
      </c>
      <c r="C862" s="26">
        <v>7</v>
      </c>
      <c r="D862" s="26">
        <v>1</v>
      </c>
      <c r="E862" s="42" t="s">
        <v>74</v>
      </c>
      <c r="F862" s="42" t="s">
        <v>76</v>
      </c>
      <c r="G862" s="27" t="s">
        <v>153</v>
      </c>
    </row>
    <row r="863" spans="2:7">
      <c r="B863" s="52">
        <v>710507</v>
      </c>
      <c r="C863" s="26">
        <v>7</v>
      </c>
      <c r="D863" s="26">
        <v>1</v>
      </c>
      <c r="E863" s="42" t="s">
        <v>74</v>
      </c>
      <c r="F863" s="42" t="s">
        <v>78</v>
      </c>
      <c r="G863" s="27" t="s">
        <v>154</v>
      </c>
    </row>
    <row r="864" spans="2:7">
      <c r="B864" s="52">
        <v>710509</v>
      </c>
      <c r="C864" s="26">
        <v>7</v>
      </c>
      <c r="D864" s="26">
        <v>1</v>
      </c>
      <c r="E864" s="42" t="s">
        <v>74</v>
      </c>
      <c r="F864" s="42" t="s">
        <v>82</v>
      </c>
      <c r="G864" s="27" t="s">
        <v>155</v>
      </c>
    </row>
    <row r="865" spans="2:7">
      <c r="B865" s="52">
        <v>710510</v>
      </c>
      <c r="C865" s="26">
        <v>7</v>
      </c>
      <c r="D865" s="26">
        <v>1</v>
      </c>
      <c r="E865" s="42" t="s">
        <v>74</v>
      </c>
      <c r="F865" s="26">
        <v>10</v>
      </c>
      <c r="G865" s="27" t="s">
        <v>156</v>
      </c>
    </row>
    <row r="866" spans="2:7">
      <c r="B866" s="52">
        <v>710511</v>
      </c>
      <c r="C866" s="26">
        <v>7</v>
      </c>
      <c r="D866" s="26">
        <v>1</v>
      </c>
      <c r="E866" s="42" t="s">
        <v>74</v>
      </c>
      <c r="F866" s="26">
        <v>11</v>
      </c>
      <c r="G866" s="27" t="s">
        <v>157</v>
      </c>
    </row>
    <row r="867" spans="2:7">
      <c r="B867" s="52">
        <v>710512</v>
      </c>
      <c r="C867" s="26">
        <v>7</v>
      </c>
      <c r="D867" s="26">
        <v>1</v>
      </c>
      <c r="E867" s="42" t="s">
        <v>74</v>
      </c>
      <c r="F867" s="26">
        <v>12</v>
      </c>
      <c r="G867" s="27" t="s">
        <v>158</v>
      </c>
    </row>
    <row r="868" spans="2:7">
      <c r="B868" s="52">
        <v>710513</v>
      </c>
      <c r="C868" s="26">
        <v>7</v>
      </c>
      <c r="D868" s="26">
        <v>1</v>
      </c>
      <c r="E868" s="42" t="s">
        <v>74</v>
      </c>
      <c r="F868" s="26">
        <v>13</v>
      </c>
      <c r="G868" s="27" t="s">
        <v>159</v>
      </c>
    </row>
    <row r="869" spans="2:7">
      <c r="B869" s="52">
        <v>7106</v>
      </c>
      <c r="C869" s="33">
        <v>7</v>
      </c>
      <c r="D869" s="33">
        <v>1</v>
      </c>
      <c r="E869" s="42" t="s">
        <v>76</v>
      </c>
      <c r="F869" s="35"/>
      <c r="G869" s="36" t="s">
        <v>163</v>
      </c>
    </row>
    <row r="870" spans="2:7">
      <c r="B870" s="52">
        <v>710601</v>
      </c>
      <c r="C870" s="26">
        <v>7</v>
      </c>
      <c r="D870" s="26">
        <v>1</v>
      </c>
      <c r="E870" s="42" t="s">
        <v>76</v>
      </c>
      <c r="F870" s="42" t="s">
        <v>68</v>
      </c>
      <c r="G870" s="27" t="s">
        <v>164</v>
      </c>
    </row>
    <row r="871" spans="2:7">
      <c r="B871" s="52">
        <v>710602</v>
      </c>
      <c r="C871" s="26">
        <v>7</v>
      </c>
      <c r="D871" s="26">
        <v>1</v>
      </c>
      <c r="E871" s="42" t="s">
        <v>76</v>
      </c>
      <c r="F871" s="42" t="s">
        <v>70</v>
      </c>
      <c r="G871" s="27" t="s">
        <v>165</v>
      </c>
    </row>
    <row r="872" spans="2:7">
      <c r="B872" s="52">
        <v>710603</v>
      </c>
      <c r="C872" s="26">
        <v>7</v>
      </c>
      <c r="D872" s="26">
        <v>1</v>
      </c>
      <c r="E872" s="42" t="s">
        <v>76</v>
      </c>
      <c r="F872" s="42" t="s">
        <v>72</v>
      </c>
      <c r="G872" s="27" t="s">
        <v>166</v>
      </c>
    </row>
    <row r="873" spans="2:7">
      <c r="B873" s="52">
        <v>710605</v>
      </c>
      <c r="C873" s="26">
        <v>7</v>
      </c>
      <c r="D873" s="26">
        <v>1</v>
      </c>
      <c r="E873" s="42" t="s">
        <v>76</v>
      </c>
      <c r="F873" s="42" t="s">
        <v>74</v>
      </c>
      <c r="G873" s="27" t="s">
        <v>167</v>
      </c>
    </row>
    <row r="874" spans="2:7" ht="24">
      <c r="B874" s="52">
        <v>710606</v>
      </c>
      <c r="C874" s="26">
        <v>7</v>
      </c>
      <c r="D874" s="26">
        <v>1</v>
      </c>
      <c r="E874" s="42" t="s">
        <v>76</v>
      </c>
      <c r="F874" s="42" t="s">
        <v>76</v>
      </c>
      <c r="G874" s="28" t="s">
        <v>168</v>
      </c>
    </row>
    <row r="875" spans="2:7">
      <c r="B875" s="52">
        <v>7107</v>
      </c>
      <c r="C875" s="33">
        <v>7</v>
      </c>
      <c r="D875" s="33">
        <v>1</v>
      </c>
      <c r="E875" s="42" t="s">
        <v>78</v>
      </c>
      <c r="F875" s="35"/>
      <c r="G875" s="36" t="s">
        <v>169</v>
      </c>
    </row>
    <row r="876" spans="2:7">
      <c r="B876" s="52">
        <v>710702</v>
      </c>
      <c r="C876" s="26">
        <v>7</v>
      </c>
      <c r="D876" s="26">
        <v>1</v>
      </c>
      <c r="E876" s="42" t="s">
        <v>78</v>
      </c>
      <c r="F876" s="42" t="s">
        <v>70</v>
      </c>
      <c r="G876" s="27" t="s">
        <v>170</v>
      </c>
    </row>
    <row r="877" spans="2:7">
      <c r="B877" s="52">
        <v>710703</v>
      </c>
      <c r="C877" s="26">
        <v>7</v>
      </c>
      <c r="D877" s="26">
        <v>1</v>
      </c>
      <c r="E877" s="42" t="s">
        <v>78</v>
      </c>
      <c r="F877" s="42" t="s">
        <v>72</v>
      </c>
      <c r="G877" s="27" t="s">
        <v>171</v>
      </c>
    </row>
    <row r="878" spans="2:7">
      <c r="B878" s="52">
        <v>710704</v>
      </c>
      <c r="C878" s="26">
        <v>7</v>
      </c>
      <c r="D878" s="26">
        <v>1</v>
      </c>
      <c r="E878" s="42" t="s">
        <v>78</v>
      </c>
      <c r="F878" s="42" t="s">
        <v>90</v>
      </c>
      <c r="G878" s="27" t="s">
        <v>172</v>
      </c>
    </row>
    <row r="879" spans="2:7">
      <c r="B879" s="52">
        <v>710705</v>
      </c>
      <c r="C879" s="26">
        <v>7</v>
      </c>
      <c r="D879" s="26">
        <v>1</v>
      </c>
      <c r="E879" s="42" t="s">
        <v>78</v>
      </c>
      <c r="F879" s="42" t="s">
        <v>74</v>
      </c>
      <c r="G879" s="27" t="s">
        <v>173</v>
      </c>
    </row>
    <row r="880" spans="2:7">
      <c r="B880" s="52">
        <v>710706</v>
      </c>
      <c r="C880" s="26">
        <v>7</v>
      </c>
      <c r="D880" s="26">
        <v>1</v>
      </c>
      <c r="E880" s="42" t="s">
        <v>78</v>
      </c>
      <c r="F880" s="42" t="s">
        <v>76</v>
      </c>
      <c r="G880" s="27" t="s">
        <v>174</v>
      </c>
    </row>
    <row r="881" spans="2:7">
      <c r="B881" s="52">
        <v>710707</v>
      </c>
      <c r="C881" s="26">
        <v>7</v>
      </c>
      <c r="D881" s="26">
        <v>1</v>
      </c>
      <c r="E881" s="42" t="s">
        <v>78</v>
      </c>
      <c r="F881" s="42" t="s">
        <v>78</v>
      </c>
      <c r="G881" s="27" t="s">
        <v>175</v>
      </c>
    </row>
    <row r="882" spans="2:7">
      <c r="B882" s="52">
        <v>710708</v>
      </c>
      <c r="C882" s="26">
        <v>7</v>
      </c>
      <c r="D882" s="26">
        <v>1</v>
      </c>
      <c r="E882" s="42" t="s">
        <v>78</v>
      </c>
      <c r="F882" s="42" t="s">
        <v>80</v>
      </c>
      <c r="G882" s="27" t="s">
        <v>176</v>
      </c>
    </row>
    <row r="883" spans="2:7">
      <c r="B883" s="52">
        <v>710709</v>
      </c>
      <c r="C883" s="26">
        <v>7</v>
      </c>
      <c r="D883" s="26">
        <v>1</v>
      </c>
      <c r="E883" s="42" t="s">
        <v>78</v>
      </c>
      <c r="F883" s="42" t="s">
        <v>82</v>
      </c>
      <c r="G883" s="27" t="s">
        <v>177</v>
      </c>
    </row>
    <row r="884" spans="2:7">
      <c r="B884" s="52">
        <v>710710</v>
      </c>
      <c r="C884" s="26">
        <v>7</v>
      </c>
      <c r="D884" s="26">
        <v>1</v>
      </c>
      <c r="E884" s="42" t="s">
        <v>78</v>
      </c>
      <c r="F884" s="26">
        <v>10</v>
      </c>
      <c r="G884" s="27" t="s">
        <v>178</v>
      </c>
    </row>
    <row r="885" spans="2:7">
      <c r="B885" s="52">
        <v>710711</v>
      </c>
      <c r="C885" s="26">
        <v>7</v>
      </c>
      <c r="D885" s="26">
        <v>1</v>
      </c>
      <c r="E885" s="42" t="s">
        <v>78</v>
      </c>
      <c r="F885" s="26">
        <v>11</v>
      </c>
      <c r="G885" s="27" t="s">
        <v>179</v>
      </c>
    </row>
    <row r="886" spans="2:7">
      <c r="B886" s="52">
        <v>710799</v>
      </c>
      <c r="C886" s="26">
        <v>7</v>
      </c>
      <c r="D886" s="26">
        <v>1</v>
      </c>
      <c r="E886" s="42" t="s">
        <v>78</v>
      </c>
      <c r="F886" s="26">
        <v>99</v>
      </c>
      <c r="G886" s="27" t="s">
        <v>181</v>
      </c>
    </row>
    <row r="887" spans="2:7">
      <c r="B887" s="52">
        <v>7199</v>
      </c>
      <c r="C887" s="33">
        <v>7</v>
      </c>
      <c r="D887" s="33">
        <v>1</v>
      </c>
      <c r="E887" s="44">
        <v>99</v>
      </c>
      <c r="F887" s="45"/>
      <c r="G887" s="36" t="s">
        <v>182</v>
      </c>
    </row>
    <row r="888" spans="2:7">
      <c r="B888" s="52">
        <v>719901</v>
      </c>
      <c r="C888" s="26">
        <v>7</v>
      </c>
      <c r="D888" s="26">
        <v>1</v>
      </c>
      <c r="E888" s="26">
        <v>99</v>
      </c>
      <c r="F888" s="42" t="s">
        <v>68</v>
      </c>
      <c r="G888" s="27" t="s">
        <v>664</v>
      </c>
    </row>
    <row r="889" spans="2:7">
      <c r="B889" s="52">
        <v>73</v>
      </c>
      <c r="C889" s="29">
        <v>7</v>
      </c>
      <c r="D889" s="30">
        <v>3</v>
      </c>
      <c r="E889" s="31"/>
      <c r="F889" s="32"/>
      <c r="G889" s="41" t="s">
        <v>665</v>
      </c>
    </row>
    <row r="890" spans="2:7">
      <c r="B890" s="52">
        <v>7301</v>
      </c>
      <c r="C890" s="33">
        <v>7</v>
      </c>
      <c r="D890" s="33">
        <v>3</v>
      </c>
      <c r="E890" s="42" t="s">
        <v>68</v>
      </c>
      <c r="F890" s="35"/>
      <c r="G890" s="36" t="s">
        <v>243</v>
      </c>
    </row>
    <row r="891" spans="2:7">
      <c r="B891" s="52">
        <v>730101</v>
      </c>
      <c r="C891" s="26">
        <v>7</v>
      </c>
      <c r="D891" s="26">
        <v>3</v>
      </c>
      <c r="E891" s="42" t="s">
        <v>68</v>
      </c>
      <c r="F891" s="42" t="s">
        <v>68</v>
      </c>
      <c r="G891" s="27" t="s">
        <v>244</v>
      </c>
    </row>
    <row r="892" spans="2:7">
      <c r="B892" s="52">
        <v>730102</v>
      </c>
      <c r="C892" s="26">
        <v>7</v>
      </c>
      <c r="D892" s="26">
        <v>3</v>
      </c>
      <c r="E892" s="42" t="s">
        <v>68</v>
      </c>
      <c r="F892" s="42" t="s">
        <v>70</v>
      </c>
      <c r="G892" s="27" t="s">
        <v>245</v>
      </c>
    </row>
    <row r="893" spans="2:7">
      <c r="B893" s="52">
        <v>730104</v>
      </c>
      <c r="C893" s="26">
        <v>7</v>
      </c>
      <c r="D893" s="26">
        <v>3</v>
      </c>
      <c r="E893" s="42" t="s">
        <v>68</v>
      </c>
      <c r="F893" s="42" t="s">
        <v>90</v>
      </c>
      <c r="G893" s="27" t="s">
        <v>246</v>
      </c>
    </row>
    <row r="894" spans="2:7">
      <c r="B894" s="52">
        <v>730105</v>
      </c>
      <c r="C894" s="26">
        <v>7</v>
      </c>
      <c r="D894" s="26">
        <v>3</v>
      </c>
      <c r="E894" s="42" t="s">
        <v>68</v>
      </c>
      <c r="F894" s="42" t="s">
        <v>74</v>
      </c>
      <c r="G894" s="27" t="s">
        <v>247</v>
      </c>
    </row>
    <row r="895" spans="2:7">
      <c r="B895" s="52">
        <v>730106</v>
      </c>
      <c r="C895" s="26">
        <v>7</v>
      </c>
      <c r="D895" s="26">
        <v>3</v>
      </c>
      <c r="E895" s="42" t="s">
        <v>68</v>
      </c>
      <c r="F895" s="42" t="s">
        <v>76</v>
      </c>
      <c r="G895" s="27" t="s">
        <v>248</v>
      </c>
    </row>
    <row r="896" spans="2:7">
      <c r="B896" s="52">
        <v>7302</v>
      </c>
      <c r="C896" s="33">
        <v>7</v>
      </c>
      <c r="D896" s="33">
        <v>3</v>
      </c>
      <c r="E896" s="42" t="s">
        <v>70</v>
      </c>
      <c r="F896" s="35"/>
      <c r="G896" s="36" t="s">
        <v>249</v>
      </c>
    </row>
    <row r="897" spans="2:7">
      <c r="B897" s="52">
        <v>730201</v>
      </c>
      <c r="C897" s="26">
        <v>7</v>
      </c>
      <c r="D897" s="26">
        <v>3</v>
      </c>
      <c r="E897" s="42" t="s">
        <v>70</v>
      </c>
      <c r="F897" s="42" t="s">
        <v>68</v>
      </c>
      <c r="G897" s="27" t="s">
        <v>250</v>
      </c>
    </row>
    <row r="898" spans="2:7">
      <c r="B898" s="52">
        <v>730202</v>
      </c>
      <c r="C898" s="26">
        <v>7</v>
      </c>
      <c r="D898" s="26">
        <v>3</v>
      </c>
      <c r="E898" s="42" t="s">
        <v>70</v>
      </c>
      <c r="F898" s="42" t="s">
        <v>70</v>
      </c>
      <c r="G898" s="27" t="s">
        <v>251</v>
      </c>
    </row>
    <row r="899" spans="2:7">
      <c r="B899" s="52">
        <v>730203</v>
      </c>
      <c r="C899" s="26">
        <v>7</v>
      </c>
      <c r="D899" s="26">
        <v>3</v>
      </c>
      <c r="E899" s="42" t="s">
        <v>70</v>
      </c>
      <c r="F899" s="42" t="s">
        <v>72</v>
      </c>
      <c r="G899" s="27" t="s">
        <v>252</v>
      </c>
    </row>
    <row r="900" spans="2:7" ht="36">
      <c r="B900" s="52">
        <v>730204</v>
      </c>
      <c r="C900" s="26">
        <v>7</v>
      </c>
      <c r="D900" s="26">
        <v>3</v>
      </c>
      <c r="E900" s="42" t="s">
        <v>70</v>
      </c>
      <c r="F900" s="42" t="s">
        <v>90</v>
      </c>
      <c r="G900" s="28" t="s">
        <v>666</v>
      </c>
    </row>
    <row r="901" spans="2:7">
      <c r="B901" s="52">
        <v>730205</v>
      </c>
      <c r="C901" s="26">
        <v>7</v>
      </c>
      <c r="D901" s="26">
        <v>3</v>
      </c>
      <c r="E901" s="42" t="s">
        <v>70</v>
      </c>
      <c r="F901" s="42" t="s">
        <v>74</v>
      </c>
      <c r="G901" s="27" t="s">
        <v>254</v>
      </c>
    </row>
    <row r="902" spans="2:7">
      <c r="B902" s="52">
        <v>730206</v>
      </c>
      <c r="C902" s="26">
        <v>7</v>
      </c>
      <c r="D902" s="26">
        <v>3</v>
      </c>
      <c r="E902" s="42" t="s">
        <v>70</v>
      </c>
      <c r="F902" s="42" t="s">
        <v>76</v>
      </c>
      <c r="G902" s="27" t="s">
        <v>255</v>
      </c>
    </row>
    <row r="903" spans="2:7">
      <c r="B903" s="52">
        <v>730207</v>
      </c>
      <c r="C903" s="26">
        <v>7</v>
      </c>
      <c r="D903" s="26">
        <v>3</v>
      </c>
      <c r="E903" s="42" t="s">
        <v>70</v>
      </c>
      <c r="F903" s="42" t="s">
        <v>78</v>
      </c>
      <c r="G903" s="27" t="s">
        <v>256</v>
      </c>
    </row>
    <row r="904" spans="2:7">
      <c r="B904" s="52">
        <v>730208</v>
      </c>
      <c r="C904" s="26">
        <v>7</v>
      </c>
      <c r="D904" s="26">
        <v>3</v>
      </c>
      <c r="E904" s="42" t="s">
        <v>70</v>
      </c>
      <c r="F904" s="42" t="s">
        <v>80</v>
      </c>
      <c r="G904" s="27" t="s">
        <v>257</v>
      </c>
    </row>
    <row r="905" spans="2:7" ht="24">
      <c r="B905" s="52">
        <v>730209</v>
      </c>
      <c r="C905" s="26">
        <v>7</v>
      </c>
      <c r="D905" s="26">
        <v>3</v>
      </c>
      <c r="E905" s="42" t="s">
        <v>70</v>
      </c>
      <c r="F905" s="42" t="s">
        <v>82</v>
      </c>
      <c r="G905" s="27" t="s">
        <v>667</v>
      </c>
    </row>
    <row r="906" spans="2:7">
      <c r="B906" s="52">
        <v>730210</v>
      </c>
      <c r="C906" s="26">
        <v>7</v>
      </c>
      <c r="D906" s="26">
        <v>3</v>
      </c>
      <c r="E906" s="42" t="s">
        <v>70</v>
      </c>
      <c r="F906" s="26">
        <v>10</v>
      </c>
      <c r="G906" s="27" t="s">
        <v>259</v>
      </c>
    </row>
    <row r="907" spans="2:7">
      <c r="B907" s="52">
        <v>730212</v>
      </c>
      <c r="C907" s="26">
        <v>7</v>
      </c>
      <c r="D907" s="26">
        <v>3</v>
      </c>
      <c r="E907" s="42" t="s">
        <v>70</v>
      </c>
      <c r="F907" s="26">
        <v>12</v>
      </c>
      <c r="G907" s="27" t="s">
        <v>260</v>
      </c>
    </row>
    <row r="908" spans="2:7">
      <c r="B908" s="52">
        <v>730215</v>
      </c>
      <c r="C908" s="26">
        <v>7</v>
      </c>
      <c r="D908" s="26">
        <v>3</v>
      </c>
      <c r="E908" s="42" t="s">
        <v>70</v>
      </c>
      <c r="F908" s="26">
        <v>15</v>
      </c>
      <c r="G908" s="27" t="s">
        <v>261</v>
      </c>
    </row>
    <row r="909" spans="2:7">
      <c r="B909" s="52">
        <v>730216</v>
      </c>
      <c r="C909" s="26">
        <v>7</v>
      </c>
      <c r="D909" s="26">
        <v>3</v>
      </c>
      <c r="E909" s="42" t="s">
        <v>70</v>
      </c>
      <c r="F909" s="26">
        <v>16</v>
      </c>
      <c r="G909" s="27" t="s">
        <v>262</v>
      </c>
    </row>
    <row r="910" spans="2:7">
      <c r="B910" s="52">
        <v>730217</v>
      </c>
      <c r="C910" s="26">
        <v>7</v>
      </c>
      <c r="D910" s="26">
        <v>3</v>
      </c>
      <c r="E910" s="42" t="s">
        <v>70</v>
      </c>
      <c r="F910" s="26">
        <v>17</v>
      </c>
      <c r="G910" s="27" t="s">
        <v>263</v>
      </c>
    </row>
    <row r="911" spans="2:7">
      <c r="B911" s="52">
        <v>730218</v>
      </c>
      <c r="C911" s="26">
        <v>7</v>
      </c>
      <c r="D911" s="26">
        <v>3</v>
      </c>
      <c r="E911" s="42" t="s">
        <v>70</v>
      </c>
      <c r="F911" s="26">
        <v>18</v>
      </c>
      <c r="G911" s="27" t="s">
        <v>264</v>
      </c>
    </row>
    <row r="912" spans="2:7">
      <c r="B912" s="52">
        <v>730219</v>
      </c>
      <c r="C912" s="26">
        <v>7</v>
      </c>
      <c r="D912" s="26">
        <v>3</v>
      </c>
      <c r="E912" s="42" t="s">
        <v>70</v>
      </c>
      <c r="F912" s="26">
        <v>19</v>
      </c>
      <c r="G912" s="27" t="s">
        <v>265</v>
      </c>
    </row>
    <row r="913" spans="2:7">
      <c r="B913" s="52">
        <v>730220</v>
      </c>
      <c r="C913" s="26">
        <v>7</v>
      </c>
      <c r="D913" s="26">
        <v>3</v>
      </c>
      <c r="E913" s="42" t="s">
        <v>70</v>
      </c>
      <c r="F913" s="26">
        <v>20</v>
      </c>
      <c r="G913" s="27" t="s">
        <v>266</v>
      </c>
    </row>
    <row r="914" spans="2:7">
      <c r="B914" s="52">
        <v>730221</v>
      </c>
      <c r="C914" s="26">
        <v>7</v>
      </c>
      <c r="D914" s="26">
        <v>3</v>
      </c>
      <c r="E914" s="42" t="s">
        <v>70</v>
      </c>
      <c r="F914" s="26">
        <v>21</v>
      </c>
      <c r="G914" s="27" t="s">
        <v>267</v>
      </c>
    </row>
    <row r="915" spans="2:7">
      <c r="B915" s="52">
        <v>730222</v>
      </c>
      <c r="C915" s="26">
        <v>7</v>
      </c>
      <c r="D915" s="26">
        <v>3</v>
      </c>
      <c r="E915" s="42" t="s">
        <v>70</v>
      </c>
      <c r="F915" s="26">
        <v>22</v>
      </c>
      <c r="G915" s="27" t="s">
        <v>268</v>
      </c>
    </row>
    <row r="916" spans="2:7">
      <c r="B916" s="52">
        <v>730223</v>
      </c>
      <c r="C916" s="26">
        <v>7</v>
      </c>
      <c r="D916" s="26">
        <v>3</v>
      </c>
      <c r="E916" s="42" t="s">
        <v>70</v>
      </c>
      <c r="F916" s="26">
        <v>23</v>
      </c>
      <c r="G916" s="27" t="s">
        <v>269</v>
      </c>
    </row>
    <row r="917" spans="2:7">
      <c r="B917" s="52">
        <v>730224</v>
      </c>
      <c r="C917" s="26">
        <v>7</v>
      </c>
      <c r="D917" s="26">
        <v>3</v>
      </c>
      <c r="E917" s="42" t="s">
        <v>70</v>
      </c>
      <c r="F917" s="26">
        <v>24</v>
      </c>
      <c r="G917" s="27" t="s">
        <v>668</v>
      </c>
    </row>
    <row r="918" spans="2:7" ht="24">
      <c r="B918" s="52">
        <v>730225</v>
      </c>
      <c r="C918" s="26">
        <v>7</v>
      </c>
      <c r="D918" s="26">
        <v>3</v>
      </c>
      <c r="E918" s="42" t="s">
        <v>70</v>
      </c>
      <c r="F918" s="26">
        <v>25</v>
      </c>
      <c r="G918" s="28" t="s">
        <v>669</v>
      </c>
    </row>
    <row r="919" spans="2:7">
      <c r="B919" s="52">
        <v>730226</v>
      </c>
      <c r="C919" s="26">
        <v>7</v>
      </c>
      <c r="D919" s="26">
        <v>3</v>
      </c>
      <c r="E919" s="42" t="s">
        <v>70</v>
      </c>
      <c r="F919" s="26">
        <v>26</v>
      </c>
      <c r="G919" s="27" t="s">
        <v>272</v>
      </c>
    </row>
    <row r="920" spans="2:7">
      <c r="B920" s="52">
        <v>730227</v>
      </c>
      <c r="C920" s="26">
        <v>7</v>
      </c>
      <c r="D920" s="26">
        <v>3</v>
      </c>
      <c r="E920" s="42" t="s">
        <v>70</v>
      </c>
      <c r="F920" s="26">
        <v>27</v>
      </c>
      <c r="G920" s="27" t="s">
        <v>273</v>
      </c>
    </row>
    <row r="921" spans="2:7" ht="24">
      <c r="B921" s="52">
        <v>730228</v>
      </c>
      <c r="C921" s="26">
        <v>7</v>
      </c>
      <c r="D921" s="26">
        <v>3</v>
      </c>
      <c r="E921" s="42" t="s">
        <v>70</v>
      </c>
      <c r="F921" s="26">
        <v>28</v>
      </c>
      <c r="G921" s="28" t="s">
        <v>670</v>
      </c>
    </row>
    <row r="922" spans="2:7">
      <c r="B922" s="52">
        <v>730229</v>
      </c>
      <c r="C922" s="26">
        <v>7</v>
      </c>
      <c r="D922" s="26">
        <v>3</v>
      </c>
      <c r="E922" s="42" t="s">
        <v>70</v>
      </c>
      <c r="F922" s="26">
        <v>29</v>
      </c>
      <c r="G922" s="27" t="s">
        <v>275</v>
      </c>
    </row>
    <row r="923" spans="2:7">
      <c r="B923" s="52">
        <v>730230</v>
      </c>
      <c r="C923" s="26">
        <v>7</v>
      </c>
      <c r="D923" s="26">
        <v>3</v>
      </c>
      <c r="E923" s="42" t="s">
        <v>70</v>
      </c>
      <c r="F923" s="26">
        <v>30</v>
      </c>
      <c r="G923" s="27" t="s">
        <v>276</v>
      </c>
    </row>
    <row r="924" spans="2:7" ht="24">
      <c r="B924" s="52">
        <v>730231</v>
      </c>
      <c r="C924" s="26">
        <v>7</v>
      </c>
      <c r="D924" s="26">
        <v>3</v>
      </c>
      <c r="E924" s="42" t="s">
        <v>70</v>
      </c>
      <c r="F924" s="26">
        <v>31</v>
      </c>
      <c r="G924" s="28" t="s">
        <v>671</v>
      </c>
    </row>
    <row r="925" spans="2:7">
      <c r="B925" s="52">
        <v>730232</v>
      </c>
      <c r="C925" s="26">
        <v>7</v>
      </c>
      <c r="D925" s="26">
        <v>3</v>
      </c>
      <c r="E925" s="42" t="s">
        <v>70</v>
      </c>
      <c r="F925" s="26">
        <v>32</v>
      </c>
      <c r="G925" s="27" t="s">
        <v>278</v>
      </c>
    </row>
    <row r="926" spans="2:7">
      <c r="B926" s="52">
        <v>730233</v>
      </c>
      <c r="C926" s="26">
        <v>7</v>
      </c>
      <c r="D926" s="26">
        <v>3</v>
      </c>
      <c r="E926" s="42" t="s">
        <v>70</v>
      </c>
      <c r="F926" s="26">
        <v>33</v>
      </c>
      <c r="G926" s="27" t="s">
        <v>279</v>
      </c>
    </row>
    <row r="927" spans="2:7">
      <c r="B927" s="52">
        <v>730234</v>
      </c>
      <c r="C927" s="26">
        <v>7</v>
      </c>
      <c r="D927" s="26">
        <v>3</v>
      </c>
      <c r="E927" s="42" t="s">
        <v>70</v>
      </c>
      <c r="F927" s="26">
        <v>34</v>
      </c>
      <c r="G927" s="27" t="s">
        <v>672</v>
      </c>
    </row>
    <row r="928" spans="2:7">
      <c r="B928" s="52">
        <v>730235</v>
      </c>
      <c r="C928" s="26">
        <v>7</v>
      </c>
      <c r="D928" s="26">
        <v>3</v>
      </c>
      <c r="E928" s="42" t="s">
        <v>70</v>
      </c>
      <c r="F928" s="26">
        <v>35</v>
      </c>
      <c r="G928" s="27" t="s">
        <v>281</v>
      </c>
    </row>
    <row r="929" spans="2:7">
      <c r="B929" s="52">
        <v>730236</v>
      </c>
      <c r="C929" s="26">
        <v>7</v>
      </c>
      <c r="D929" s="26">
        <v>3</v>
      </c>
      <c r="E929" s="42" t="s">
        <v>70</v>
      </c>
      <c r="F929" s="26">
        <v>36</v>
      </c>
      <c r="G929" s="27" t="s">
        <v>282</v>
      </c>
    </row>
    <row r="930" spans="2:7">
      <c r="B930" s="52">
        <v>730237</v>
      </c>
      <c r="C930" s="26">
        <v>7</v>
      </c>
      <c r="D930" s="26">
        <v>3</v>
      </c>
      <c r="E930" s="42" t="s">
        <v>70</v>
      </c>
      <c r="F930" s="26">
        <v>37</v>
      </c>
      <c r="G930" s="27" t="s">
        <v>283</v>
      </c>
    </row>
    <row r="931" spans="2:7">
      <c r="B931" s="52">
        <v>730238</v>
      </c>
      <c r="C931" s="26">
        <v>7</v>
      </c>
      <c r="D931" s="26">
        <v>3</v>
      </c>
      <c r="E931" s="42" t="s">
        <v>70</v>
      </c>
      <c r="F931" s="26">
        <v>38</v>
      </c>
      <c r="G931" s="27" t="s">
        <v>284</v>
      </c>
    </row>
    <row r="932" spans="2:7">
      <c r="B932" s="52">
        <v>730239</v>
      </c>
      <c r="C932" s="26">
        <v>7</v>
      </c>
      <c r="D932" s="26">
        <v>3</v>
      </c>
      <c r="E932" s="42" t="s">
        <v>70</v>
      </c>
      <c r="F932" s="26">
        <v>39</v>
      </c>
      <c r="G932" s="27" t="s">
        <v>285</v>
      </c>
    </row>
    <row r="933" spans="2:7" ht="24">
      <c r="B933" s="52">
        <v>730241</v>
      </c>
      <c r="C933" s="26">
        <v>7</v>
      </c>
      <c r="D933" s="26">
        <v>3</v>
      </c>
      <c r="E933" s="42" t="s">
        <v>70</v>
      </c>
      <c r="F933" s="26">
        <v>41</v>
      </c>
      <c r="G933" s="28" t="s">
        <v>673</v>
      </c>
    </row>
    <row r="934" spans="2:7" ht="24">
      <c r="B934" s="52">
        <v>730242</v>
      </c>
      <c r="C934" s="26">
        <v>7</v>
      </c>
      <c r="D934" s="26">
        <v>3</v>
      </c>
      <c r="E934" s="42" t="s">
        <v>70</v>
      </c>
      <c r="F934" s="26">
        <v>42</v>
      </c>
      <c r="G934" s="28" t="s">
        <v>674</v>
      </c>
    </row>
    <row r="935" spans="2:7">
      <c r="B935" s="52">
        <v>730243</v>
      </c>
      <c r="C935" s="26">
        <v>7</v>
      </c>
      <c r="D935" s="26">
        <v>3</v>
      </c>
      <c r="E935" s="42" t="s">
        <v>70</v>
      </c>
      <c r="F935" s="26">
        <v>43</v>
      </c>
      <c r="G935" s="27" t="s">
        <v>289</v>
      </c>
    </row>
    <row r="936" spans="2:7">
      <c r="B936" s="52">
        <v>730244</v>
      </c>
      <c r="C936" s="26">
        <v>7</v>
      </c>
      <c r="D936" s="26">
        <v>3</v>
      </c>
      <c r="E936" s="42" t="s">
        <v>70</v>
      </c>
      <c r="F936" s="26">
        <v>44</v>
      </c>
      <c r="G936" s="27" t="s">
        <v>290</v>
      </c>
    </row>
    <row r="937" spans="2:7">
      <c r="B937" s="52">
        <v>730245</v>
      </c>
      <c r="C937" s="26">
        <v>7</v>
      </c>
      <c r="D937" s="26">
        <v>3</v>
      </c>
      <c r="E937" s="42" t="s">
        <v>70</v>
      </c>
      <c r="F937" s="26">
        <v>45</v>
      </c>
      <c r="G937" s="27" t="s">
        <v>291</v>
      </c>
    </row>
    <row r="938" spans="2:7">
      <c r="B938" s="52">
        <v>730248</v>
      </c>
      <c r="C938" s="26">
        <v>7</v>
      </c>
      <c r="D938" s="26">
        <v>3</v>
      </c>
      <c r="E938" s="42" t="s">
        <v>70</v>
      </c>
      <c r="F938" s="26">
        <v>48</v>
      </c>
      <c r="G938" s="27" t="s">
        <v>294</v>
      </c>
    </row>
    <row r="939" spans="2:7">
      <c r="B939" s="52">
        <v>730249</v>
      </c>
      <c r="C939" s="26">
        <v>7</v>
      </c>
      <c r="D939" s="26">
        <v>3</v>
      </c>
      <c r="E939" s="42" t="s">
        <v>70</v>
      </c>
      <c r="F939" s="26">
        <v>49</v>
      </c>
      <c r="G939" s="27" t="s">
        <v>295</v>
      </c>
    </row>
    <row r="940" spans="2:7">
      <c r="B940" s="52">
        <v>730299</v>
      </c>
      <c r="C940" s="26">
        <v>7</v>
      </c>
      <c r="D940" s="26">
        <v>3</v>
      </c>
      <c r="E940" s="42" t="s">
        <v>70</v>
      </c>
      <c r="F940" s="26">
        <v>99</v>
      </c>
      <c r="G940" s="27" t="s">
        <v>606</v>
      </c>
    </row>
    <row r="941" spans="2:7">
      <c r="B941" s="52">
        <v>7303</v>
      </c>
      <c r="C941" s="33">
        <v>7</v>
      </c>
      <c r="D941" s="33">
        <v>3</v>
      </c>
      <c r="E941" s="42" t="s">
        <v>72</v>
      </c>
      <c r="F941" s="35"/>
      <c r="G941" s="36" t="s">
        <v>297</v>
      </c>
    </row>
    <row r="942" spans="2:7">
      <c r="B942" s="52">
        <v>730301</v>
      </c>
      <c r="C942" s="26">
        <v>7</v>
      </c>
      <c r="D942" s="26">
        <v>3</v>
      </c>
      <c r="E942" s="42" t="s">
        <v>72</v>
      </c>
      <c r="F942" s="42" t="s">
        <v>68</v>
      </c>
      <c r="G942" s="27" t="s">
        <v>298</v>
      </c>
    </row>
    <row r="943" spans="2:7">
      <c r="B943" s="52">
        <v>730302</v>
      </c>
      <c r="C943" s="26">
        <v>7</v>
      </c>
      <c r="D943" s="26">
        <v>3</v>
      </c>
      <c r="E943" s="42" t="s">
        <v>72</v>
      </c>
      <c r="F943" s="42" t="s">
        <v>70</v>
      </c>
      <c r="G943" s="27" t="s">
        <v>299</v>
      </c>
    </row>
    <row r="944" spans="2:7">
      <c r="B944" s="52">
        <v>730303</v>
      </c>
      <c r="C944" s="26">
        <v>7</v>
      </c>
      <c r="D944" s="26">
        <v>3</v>
      </c>
      <c r="E944" s="42" t="s">
        <v>72</v>
      </c>
      <c r="F944" s="42" t="s">
        <v>72</v>
      </c>
      <c r="G944" s="27" t="s">
        <v>300</v>
      </c>
    </row>
    <row r="945" spans="2:7">
      <c r="B945" s="52">
        <v>730304</v>
      </c>
      <c r="C945" s="26">
        <v>7</v>
      </c>
      <c r="D945" s="26">
        <v>3</v>
      </c>
      <c r="E945" s="42" t="s">
        <v>72</v>
      </c>
      <c r="F945" s="42" t="s">
        <v>90</v>
      </c>
      <c r="G945" s="27" t="s">
        <v>301</v>
      </c>
    </row>
    <row r="946" spans="2:7">
      <c r="B946" s="52">
        <v>730305</v>
      </c>
      <c r="C946" s="26">
        <v>7</v>
      </c>
      <c r="D946" s="26">
        <v>3</v>
      </c>
      <c r="E946" s="42" t="s">
        <v>72</v>
      </c>
      <c r="F946" s="42" t="s">
        <v>74</v>
      </c>
      <c r="G946" s="27" t="s">
        <v>302</v>
      </c>
    </row>
    <row r="947" spans="2:7">
      <c r="B947" s="52">
        <v>730306</v>
      </c>
      <c r="C947" s="26">
        <v>7</v>
      </c>
      <c r="D947" s="26">
        <v>3</v>
      </c>
      <c r="E947" s="42" t="s">
        <v>72</v>
      </c>
      <c r="F947" s="42" t="s">
        <v>76</v>
      </c>
      <c r="G947" s="27" t="s">
        <v>675</v>
      </c>
    </row>
    <row r="948" spans="2:7" ht="24">
      <c r="B948" s="52">
        <v>730307</v>
      </c>
      <c r="C948" s="26">
        <v>7</v>
      </c>
      <c r="D948" s="26">
        <v>3</v>
      </c>
      <c r="E948" s="42" t="s">
        <v>72</v>
      </c>
      <c r="F948" s="42" t="s">
        <v>78</v>
      </c>
      <c r="G948" s="27" t="s">
        <v>676</v>
      </c>
    </row>
    <row r="949" spans="2:7" ht="24">
      <c r="B949" s="52">
        <v>730308</v>
      </c>
      <c r="C949" s="26">
        <v>7</v>
      </c>
      <c r="D949" s="26">
        <v>3</v>
      </c>
      <c r="E949" s="42" t="s">
        <v>72</v>
      </c>
      <c r="F949" s="42" t="s">
        <v>80</v>
      </c>
      <c r="G949" s="28" t="s">
        <v>677</v>
      </c>
    </row>
    <row r="950" spans="2:7">
      <c r="B950" s="52">
        <v>7304</v>
      </c>
      <c r="C950" s="33">
        <v>7</v>
      </c>
      <c r="D950" s="33">
        <v>3</v>
      </c>
      <c r="E950" s="42" t="s">
        <v>90</v>
      </c>
      <c r="F950" s="35"/>
      <c r="G950" s="36" t="s">
        <v>678</v>
      </c>
    </row>
    <row r="951" spans="2:7">
      <c r="B951" s="52">
        <v>730401</v>
      </c>
      <c r="C951" s="26">
        <v>7</v>
      </c>
      <c r="D951" s="26">
        <v>3</v>
      </c>
      <c r="E951" s="42" t="s">
        <v>90</v>
      </c>
      <c r="F951" s="42" t="s">
        <v>68</v>
      </c>
      <c r="G951" s="27" t="s">
        <v>308</v>
      </c>
    </row>
    <row r="952" spans="2:7" ht="24">
      <c r="B952" s="52">
        <v>730402</v>
      </c>
      <c r="C952" s="26">
        <v>7</v>
      </c>
      <c r="D952" s="26">
        <v>3</v>
      </c>
      <c r="E952" s="42" t="s">
        <v>90</v>
      </c>
      <c r="F952" s="42" t="s">
        <v>70</v>
      </c>
      <c r="G952" s="28" t="s">
        <v>679</v>
      </c>
    </row>
    <row r="953" spans="2:7">
      <c r="B953" s="52">
        <v>730403</v>
      </c>
      <c r="C953" s="26">
        <v>7</v>
      </c>
      <c r="D953" s="26">
        <v>3</v>
      </c>
      <c r="E953" s="42" t="s">
        <v>90</v>
      </c>
      <c r="F953" s="42" t="s">
        <v>72</v>
      </c>
      <c r="G953" s="27" t="s">
        <v>680</v>
      </c>
    </row>
    <row r="954" spans="2:7">
      <c r="B954" s="52">
        <v>730404</v>
      </c>
      <c r="C954" s="26">
        <v>7</v>
      </c>
      <c r="D954" s="26">
        <v>3</v>
      </c>
      <c r="E954" s="42" t="s">
        <v>90</v>
      </c>
      <c r="F954" s="42" t="s">
        <v>90</v>
      </c>
      <c r="G954" s="27" t="s">
        <v>311</v>
      </c>
    </row>
    <row r="955" spans="2:7">
      <c r="B955" s="52">
        <v>730405</v>
      </c>
      <c r="C955" s="26">
        <v>7</v>
      </c>
      <c r="D955" s="26">
        <v>3</v>
      </c>
      <c r="E955" s="42" t="s">
        <v>90</v>
      </c>
      <c r="F955" s="42" t="s">
        <v>74</v>
      </c>
      <c r="G955" s="27" t="s">
        <v>312</v>
      </c>
    </row>
    <row r="956" spans="2:7">
      <c r="B956" s="52">
        <v>730406</v>
      </c>
      <c r="C956" s="26">
        <v>7</v>
      </c>
      <c r="D956" s="26">
        <v>3</v>
      </c>
      <c r="E956" s="42" t="s">
        <v>90</v>
      </c>
      <c r="F956" s="42" t="s">
        <v>76</v>
      </c>
      <c r="G956" s="27" t="s">
        <v>313</v>
      </c>
    </row>
    <row r="957" spans="2:7">
      <c r="B957" s="52">
        <v>730415</v>
      </c>
      <c r="C957" s="26">
        <v>7</v>
      </c>
      <c r="D957" s="26">
        <v>3</v>
      </c>
      <c r="E957" s="42" t="s">
        <v>90</v>
      </c>
      <c r="F957" s="26">
        <v>15</v>
      </c>
      <c r="G957" s="27" t="s">
        <v>317</v>
      </c>
    </row>
    <row r="958" spans="2:7">
      <c r="B958" s="52">
        <v>730417</v>
      </c>
      <c r="C958" s="26">
        <v>7</v>
      </c>
      <c r="D958" s="26">
        <v>3</v>
      </c>
      <c r="E958" s="42" t="s">
        <v>90</v>
      </c>
      <c r="F958" s="26">
        <v>17</v>
      </c>
      <c r="G958" s="27" t="s">
        <v>318</v>
      </c>
    </row>
    <row r="959" spans="2:7">
      <c r="B959" s="52">
        <v>730418</v>
      </c>
      <c r="C959" s="26">
        <v>7</v>
      </c>
      <c r="D959" s="26">
        <v>3</v>
      </c>
      <c r="E959" s="42" t="s">
        <v>90</v>
      </c>
      <c r="F959" s="26">
        <v>18</v>
      </c>
      <c r="G959" s="27" t="s">
        <v>319</v>
      </c>
    </row>
    <row r="960" spans="2:7">
      <c r="B960" s="52">
        <v>730419</v>
      </c>
      <c r="C960" s="26">
        <v>7</v>
      </c>
      <c r="D960" s="26">
        <v>3</v>
      </c>
      <c r="E960" s="42" t="s">
        <v>90</v>
      </c>
      <c r="F960" s="26">
        <v>19</v>
      </c>
      <c r="G960" s="27" t="s">
        <v>615</v>
      </c>
    </row>
    <row r="961" spans="2:7" ht="24">
      <c r="B961" s="52">
        <v>730420</v>
      </c>
      <c r="C961" s="26">
        <v>7</v>
      </c>
      <c r="D961" s="26">
        <v>3</v>
      </c>
      <c r="E961" s="42" t="s">
        <v>90</v>
      </c>
      <c r="F961" s="26">
        <v>20</v>
      </c>
      <c r="G961" s="28" t="s">
        <v>321</v>
      </c>
    </row>
    <row r="962" spans="2:7" ht="24">
      <c r="B962" s="52">
        <v>730421</v>
      </c>
      <c r="C962" s="26">
        <v>7</v>
      </c>
      <c r="D962" s="26">
        <v>3</v>
      </c>
      <c r="E962" s="42" t="s">
        <v>90</v>
      </c>
      <c r="F962" s="26">
        <v>21</v>
      </c>
      <c r="G962" s="28" t="s">
        <v>322</v>
      </c>
    </row>
    <row r="963" spans="2:7">
      <c r="B963" s="52">
        <v>730422</v>
      </c>
      <c r="C963" s="26">
        <v>7</v>
      </c>
      <c r="D963" s="26">
        <v>3</v>
      </c>
      <c r="E963" s="42" t="s">
        <v>90</v>
      </c>
      <c r="F963" s="26">
        <v>22</v>
      </c>
      <c r="G963" s="27" t="s">
        <v>323</v>
      </c>
    </row>
    <row r="964" spans="2:7">
      <c r="B964" s="52">
        <v>730423</v>
      </c>
      <c r="C964" s="26">
        <v>7</v>
      </c>
      <c r="D964" s="26">
        <v>3</v>
      </c>
      <c r="E964" s="42" t="s">
        <v>90</v>
      </c>
      <c r="F964" s="26">
        <v>23</v>
      </c>
      <c r="G964" s="27" t="s">
        <v>324</v>
      </c>
    </row>
    <row r="965" spans="2:7">
      <c r="B965" s="52">
        <v>730424</v>
      </c>
      <c r="C965" s="26">
        <v>7</v>
      </c>
      <c r="D965" s="26">
        <v>3</v>
      </c>
      <c r="E965" s="42" t="s">
        <v>90</v>
      </c>
      <c r="F965" s="26">
        <v>24</v>
      </c>
      <c r="G965" s="27" t="s">
        <v>325</v>
      </c>
    </row>
    <row r="966" spans="2:7" ht="24">
      <c r="B966" s="52">
        <v>730425</v>
      </c>
      <c r="C966" s="26">
        <v>7</v>
      </c>
      <c r="D966" s="26">
        <v>3</v>
      </c>
      <c r="E966" s="42" t="s">
        <v>90</v>
      </c>
      <c r="F966" s="26">
        <v>25</v>
      </c>
      <c r="G966" s="28" t="s">
        <v>326</v>
      </c>
    </row>
    <row r="967" spans="2:7">
      <c r="B967" s="52">
        <v>730499</v>
      </c>
      <c r="C967" s="26">
        <v>7</v>
      </c>
      <c r="D967" s="26">
        <v>3</v>
      </c>
      <c r="E967" s="42" t="s">
        <v>90</v>
      </c>
      <c r="F967" s="26">
        <v>99</v>
      </c>
      <c r="G967" s="27" t="s">
        <v>327</v>
      </c>
    </row>
    <row r="968" spans="2:7">
      <c r="B968" s="52">
        <v>7305</v>
      </c>
      <c r="C968" s="33">
        <v>7</v>
      </c>
      <c r="D968" s="33">
        <v>3</v>
      </c>
      <c r="E968" s="42" t="s">
        <v>74</v>
      </c>
      <c r="F968" s="35"/>
      <c r="G968" s="36" t="s">
        <v>328</v>
      </c>
    </row>
    <row r="969" spans="2:7">
      <c r="B969" s="52">
        <v>730501</v>
      </c>
      <c r="C969" s="26">
        <v>7</v>
      </c>
      <c r="D969" s="26">
        <v>3</v>
      </c>
      <c r="E969" s="42" t="s">
        <v>74</v>
      </c>
      <c r="F969" s="42" t="s">
        <v>68</v>
      </c>
      <c r="G969" s="27" t="s">
        <v>329</v>
      </c>
    </row>
    <row r="970" spans="2:7" ht="24">
      <c r="B970" s="52">
        <v>730502</v>
      </c>
      <c r="C970" s="26">
        <v>7</v>
      </c>
      <c r="D970" s="26">
        <v>3</v>
      </c>
      <c r="E970" s="42" t="s">
        <v>74</v>
      </c>
      <c r="F970" s="42" t="s">
        <v>70</v>
      </c>
      <c r="G970" s="28" t="s">
        <v>616</v>
      </c>
    </row>
    <row r="971" spans="2:7">
      <c r="B971" s="52">
        <v>730503</v>
      </c>
      <c r="C971" s="26">
        <v>7</v>
      </c>
      <c r="D971" s="26">
        <v>3</v>
      </c>
      <c r="E971" s="42" t="s">
        <v>74</v>
      </c>
      <c r="F971" s="42" t="s">
        <v>72</v>
      </c>
      <c r="G971" s="27" t="s">
        <v>331</v>
      </c>
    </row>
    <row r="972" spans="2:7">
      <c r="B972" s="52">
        <v>730504</v>
      </c>
      <c r="C972" s="26">
        <v>7</v>
      </c>
      <c r="D972" s="26">
        <v>3</v>
      </c>
      <c r="E972" s="42" t="s">
        <v>74</v>
      </c>
      <c r="F972" s="42" t="s">
        <v>90</v>
      </c>
      <c r="G972" s="27" t="s">
        <v>332</v>
      </c>
    </row>
    <row r="973" spans="2:7">
      <c r="B973" s="52">
        <v>730505</v>
      </c>
      <c r="C973" s="26">
        <v>7</v>
      </c>
      <c r="D973" s="26">
        <v>3</v>
      </c>
      <c r="E973" s="42" t="s">
        <v>74</v>
      </c>
      <c r="F973" s="42" t="s">
        <v>74</v>
      </c>
      <c r="G973" s="27" t="s">
        <v>333</v>
      </c>
    </row>
    <row r="974" spans="2:7">
      <c r="B974" s="52">
        <v>730506</v>
      </c>
      <c r="C974" s="26">
        <v>7</v>
      </c>
      <c r="D974" s="26">
        <v>3</v>
      </c>
      <c r="E974" s="42" t="s">
        <v>74</v>
      </c>
      <c r="F974" s="42" t="s">
        <v>76</v>
      </c>
      <c r="G974" s="27" t="s">
        <v>334</v>
      </c>
    </row>
    <row r="975" spans="2:7">
      <c r="B975" s="52">
        <v>730515</v>
      </c>
      <c r="C975" s="26">
        <v>7</v>
      </c>
      <c r="D975" s="26">
        <v>3</v>
      </c>
      <c r="E975" s="42" t="s">
        <v>74</v>
      </c>
      <c r="F975" s="26">
        <v>15</v>
      </c>
      <c r="G975" s="27" t="s">
        <v>335</v>
      </c>
    </row>
    <row r="976" spans="2:7">
      <c r="B976" s="52">
        <v>730517</v>
      </c>
      <c r="C976" s="26">
        <v>7</v>
      </c>
      <c r="D976" s="26">
        <v>3</v>
      </c>
      <c r="E976" s="42" t="s">
        <v>74</v>
      </c>
      <c r="F976" s="26">
        <v>17</v>
      </c>
      <c r="G976" s="27" t="s">
        <v>337</v>
      </c>
    </row>
    <row r="977" spans="2:7">
      <c r="B977" s="52">
        <v>730518</v>
      </c>
      <c r="C977" s="26">
        <v>7</v>
      </c>
      <c r="D977" s="26">
        <v>3</v>
      </c>
      <c r="E977" s="42" t="s">
        <v>74</v>
      </c>
      <c r="F977" s="26">
        <v>18</v>
      </c>
      <c r="G977" s="27" t="s">
        <v>338</v>
      </c>
    </row>
    <row r="978" spans="2:7">
      <c r="B978" s="52">
        <v>730519</v>
      </c>
      <c r="C978" s="26">
        <v>7</v>
      </c>
      <c r="D978" s="26">
        <v>3</v>
      </c>
      <c r="E978" s="42" t="s">
        <v>74</v>
      </c>
      <c r="F978" s="26">
        <v>19</v>
      </c>
      <c r="G978" s="27" t="s">
        <v>339</v>
      </c>
    </row>
    <row r="979" spans="2:7">
      <c r="B979" s="52">
        <v>730599</v>
      </c>
      <c r="C979" s="26">
        <v>7</v>
      </c>
      <c r="D979" s="26">
        <v>3</v>
      </c>
      <c r="E979" s="42" t="s">
        <v>74</v>
      </c>
      <c r="F979" s="26">
        <v>99</v>
      </c>
      <c r="G979" s="27" t="s">
        <v>340</v>
      </c>
    </row>
    <row r="980" spans="2:7">
      <c r="B980" s="52">
        <v>7306</v>
      </c>
      <c r="C980" s="33">
        <v>7</v>
      </c>
      <c r="D980" s="33">
        <v>3</v>
      </c>
      <c r="E980" s="42" t="s">
        <v>76</v>
      </c>
      <c r="F980" s="35"/>
      <c r="G980" s="36" t="s">
        <v>681</v>
      </c>
    </row>
    <row r="981" spans="2:7">
      <c r="B981" s="52">
        <v>730601</v>
      </c>
      <c r="C981" s="26">
        <v>7</v>
      </c>
      <c r="D981" s="26">
        <v>3</v>
      </c>
      <c r="E981" s="42" t="s">
        <v>76</v>
      </c>
      <c r="F981" s="42" t="s">
        <v>68</v>
      </c>
      <c r="G981" s="27" t="s">
        <v>342</v>
      </c>
    </row>
    <row r="982" spans="2:7">
      <c r="B982" s="52">
        <v>730602</v>
      </c>
      <c r="C982" s="26">
        <v>7</v>
      </c>
      <c r="D982" s="26">
        <v>3</v>
      </c>
      <c r="E982" s="42" t="s">
        <v>76</v>
      </c>
      <c r="F982" s="42" t="s">
        <v>70</v>
      </c>
      <c r="G982" s="27" t="s">
        <v>343</v>
      </c>
    </row>
    <row r="983" spans="2:7">
      <c r="B983" s="52">
        <v>730603</v>
      </c>
      <c r="C983" s="26">
        <v>7</v>
      </c>
      <c r="D983" s="26">
        <v>3</v>
      </c>
      <c r="E983" s="42" t="s">
        <v>76</v>
      </c>
      <c r="F983" s="42" t="s">
        <v>72</v>
      </c>
      <c r="G983" s="27" t="s">
        <v>344</v>
      </c>
    </row>
    <row r="984" spans="2:7">
      <c r="B984" s="52">
        <v>730604</v>
      </c>
      <c r="C984" s="26">
        <v>7</v>
      </c>
      <c r="D984" s="26">
        <v>3</v>
      </c>
      <c r="E984" s="42" t="s">
        <v>76</v>
      </c>
      <c r="F984" s="42" t="s">
        <v>90</v>
      </c>
      <c r="G984" s="27" t="s">
        <v>345</v>
      </c>
    </row>
    <row r="985" spans="2:7">
      <c r="B985" s="52">
        <v>730605</v>
      </c>
      <c r="C985" s="26">
        <v>7</v>
      </c>
      <c r="D985" s="26">
        <v>3</v>
      </c>
      <c r="E985" s="42" t="s">
        <v>76</v>
      </c>
      <c r="F985" s="42" t="s">
        <v>74</v>
      </c>
      <c r="G985" s="27" t="s">
        <v>346</v>
      </c>
    </row>
    <row r="986" spans="2:7">
      <c r="B986" s="52">
        <v>730606</v>
      </c>
      <c r="C986" s="26">
        <v>7</v>
      </c>
      <c r="D986" s="26">
        <v>3</v>
      </c>
      <c r="E986" s="42" t="s">
        <v>76</v>
      </c>
      <c r="F986" s="42" t="s">
        <v>76</v>
      </c>
      <c r="G986" s="27" t="s">
        <v>347</v>
      </c>
    </row>
    <row r="987" spans="2:7">
      <c r="B987" s="52">
        <v>730607</v>
      </c>
      <c r="C987" s="26">
        <v>7</v>
      </c>
      <c r="D987" s="26">
        <v>3</v>
      </c>
      <c r="E987" s="42" t="s">
        <v>76</v>
      </c>
      <c r="F987" s="42" t="s">
        <v>78</v>
      </c>
      <c r="G987" s="27" t="s">
        <v>348</v>
      </c>
    </row>
    <row r="988" spans="2:7" ht="24">
      <c r="B988" s="52">
        <v>730608</v>
      </c>
      <c r="C988" s="26">
        <v>7</v>
      </c>
      <c r="D988" s="26">
        <v>3</v>
      </c>
      <c r="E988" s="42" t="s">
        <v>76</v>
      </c>
      <c r="F988" s="42" t="s">
        <v>80</v>
      </c>
      <c r="G988" s="28" t="s">
        <v>682</v>
      </c>
    </row>
    <row r="989" spans="2:7">
      <c r="B989" s="52">
        <v>730609</v>
      </c>
      <c r="C989" s="26">
        <v>7</v>
      </c>
      <c r="D989" s="26">
        <v>3</v>
      </c>
      <c r="E989" s="42" t="s">
        <v>76</v>
      </c>
      <c r="F989" s="42" t="s">
        <v>82</v>
      </c>
      <c r="G989" s="27" t="s">
        <v>260</v>
      </c>
    </row>
    <row r="990" spans="2:7">
      <c r="B990" s="52">
        <v>730610</v>
      </c>
      <c r="C990" s="26">
        <v>7</v>
      </c>
      <c r="D990" s="26">
        <v>3</v>
      </c>
      <c r="E990" s="42" t="s">
        <v>76</v>
      </c>
      <c r="F990" s="26">
        <v>10</v>
      </c>
      <c r="G990" s="27" t="s">
        <v>269</v>
      </c>
    </row>
    <row r="991" spans="2:7">
      <c r="B991" s="52">
        <v>730612</v>
      </c>
      <c r="C991" s="26">
        <v>7</v>
      </c>
      <c r="D991" s="26">
        <v>3</v>
      </c>
      <c r="E991" s="42" t="s">
        <v>76</v>
      </c>
      <c r="F991" s="26">
        <v>12</v>
      </c>
      <c r="G991" s="27" t="s">
        <v>351</v>
      </c>
    </row>
    <row r="992" spans="2:7">
      <c r="B992" s="52">
        <v>730613</v>
      </c>
      <c r="C992" s="26">
        <v>7</v>
      </c>
      <c r="D992" s="26">
        <v>3</v>
      </c>
      <c r="E992" s="42" t="s">
        <v>76</v>
      </c>
      <c r="F992" s="26">
        <v>13</v>
      </c>
      <c r="G992" s="27" t="s">
        <v>352</v>
      </c>
    </row>
    <row r="993" spans="2:7">
      <c r="B993" s="52">
        <v>7307</v>
      </c>
      <c r="C993" s="33">
        <v>7</v>
      </c>
      <c r="D993" s="33">
        <v>3</v>
      </c>
      <c r="E993" s="42" t="s">
        <v>78</v>
      </c>
      <c r="F993" s="35"/>
      <c r="G993" s="36" t="s">
        <v>353</v>
      </c>
    </row>
    <row r="994" spans="2:7">
      <c r="B994" s="52">
        <v>730701</v>
      </c>
      <c r="C994" s="26">
        <v>7</v>
      </c>
      <c r="D994" s="26">
        <v>3</v>
      </c>
      <c r="E994" s="42" t="s">
        <v>78</v>
      </c>
      <c r="F994" s="42" t="s">
        <v>68</v>
      </c>
      <c r="G994" s="27" t="s">
        <v>354</v>
      </c>
    </row>
    <row r="995" spans="2:7">
      <c r="B995" s="52">
        <v>730702</v>
      </c>
      <c r="C995" s="26">
        <v>7</v>
      </c>
      <c r="D995" s="26">
        <v>3</v>
      </c>
      <c r="E995" s="42" t="s">
        <v>78</v>
      </c>
      <c r="F995" s="42" t="s">
        <v>70</v>
      </c>
      <c r="G995" s="27" t="s">
        <v>355</v>
      </c>
    </row>
    <row r="996" spans="2:7">
      <c r="B996" s="52">
        <v>730703</v>
      </c>
      <c r="C996" s="26">
        <v>7</v>
      </c>
      <c r="D996" s="26">
        <v>3</v>
      </c>
      <c r="E996" s="42" t="s">
        <v>78</v>
      </c>
      <c r="F996" s="42" t="s">
        <v>72</v>
      </c>
      <c r="G996" s="27" t="s">
        <v>356</v>
      </c>
    </row>
    <row r="997" spans="2:7">
      <c r="B997" s="52">
        <v>730704</v>
      </c>
      <c r="C997" s="26">
        <v>7</v>
      </c>
      <c r="D997" s="26">
        <v>3</v>
      </c>
      <c r="E997" s="42" t="s">
        <v>78</v>
      </c>
      <c r="F997" s="42" t="s">
        <v>90</v>
      </c>
      <c r="G997" s="27" t="s">
        <v>357</v>
      </c>
    </row>
    <row r="998" spans="2:7">
      <c r="B998" s="52">
        <v>7308</v>
      </c>
      <c r="C998" s="33">
        <v>7</v>
      </c>
      <c r="D998" s="33">
        <v>3</v>
      </c>
      <c r="E998" s="42" t="s">
        <v>80</v>
      </c>
      <c r="F998" s="35"/>
      <c r="G998" s="36" t="s">
        <v>683</v>
      </c>
    </row>
    <row r="999" spans="2:7">
      <c r="B999" s="52">
        <v>730801</v>
      </c>
      <c r="C999" s="26">
        <v>7</v>
      </c>
      <c r="D999" s="26">
        <v>3</v>
      </c>
      <c r="E999" s="42" t="s">
        <v>80</v>
      </c>
      <c r="F999" s="42" t="s">
        <v>68</v>
      </c>
      <c r="G999" s="27" t="s">
        <v>359</v>
      </c>
    </row>
    <row r="1000" spans="2:7">
      <c r="B1000" s="52">
        <v>730802</v>
      </c>
      <c r="C1000" s="26">
        <v>7</v>
      </c>
      <c r="D1000" s="26">
        <v>3</v>
      </c>
      <c r="E1000" s="42" t="s">
        <v>80</v>
      </c>
      <c r="F1000" s="42" t="s">
        <v>70</v>
      </c>
      <c r="G1000" s="27" t="s">
        <v>684</v>
      </c>
    </row>
    <row r="1001" spans="2:7">
      <c r="B1001" s="52">
        <v>730803</v>
      </c>
      <c r="C1001" s="26">
        <v>7</v>
      </c>
      <c r="D1001" s="26">
        <v>3</v>
      </c>
      <c r="E1001" s="42" t="s">
        <v>80</v>
      </c>
      <c r="F1001" s="42" t="s">
        <v>72</v>
      </c>
      <c r="G1001" s="27" t="s">
        <v>361</v>
      </c>
    </row>
    <row r="1002" spans="2:7">
      <c r="B1002" s="52">
        <v>730804</v>
      </c>
      <c r="C1002" s="26">
        <v>7</v>
      </c>
      <c r="D1002" s="26">
        <v>3</v>
      </c>
      <c r="E1002" s="42" t="s">
        <v>80</v>
      </c>
      <c r="F1002" s="42" t="s">
        <v>90</v>
      </c>
      <c r="G1002" s="27" t="s">
        <v>362</v>
      </c>
    </row>
    <row r="1003" spans="2:7">
      <c r="B1003" s="52">
        <v>730805</v>
      </c>
      <c r="C1003" s="26">
        <v>7</v>
      </c>
      <c r="D1003" s="26">
        <v>3</v>
      </c>
      <c r="E1003" s="42" t="s">
        <v>80</v>
      </c>
      <c r="F1003" s="42" t="s">
        <v>74</v>
      </c>
      <c r="G1003" s="27" t="s">
        <v>363</v>
      </c>
    </row>
    <row r="1004" spans="2:7">
      <c r="B1004" s="52">
        <v>730806</v>
      </c>
      <c r="C1004" s="26">
        <v>7</v>
      </c>
      <c r="D1004" s="26">
        <v>3</v>
      </c>
      <c r="E1004" s="42" t="s">
        <v>80</v>
      </c>
      <c r="F1004" s="42" t="s">
        <v>76</v>
      </c>
      <c r="G1004" s="27" t="s">
        <v>364</v>
      </c>
    </row>
    <row r="1005" spans="2:7">
      <c r="B1005" s="52">
        <v>730807</v>
      </c>
      <c r="C1005" s="26">
        <v>7</v>
      </c>
      <c r="D1005" s="26">
        <v>3</v>
      </c>
      <c r="E1005" s="42" t="s">
        <v>80</v>
      </c>
      <c r="F1005" s="42" t="s">
        <v>78</v>
      </c>
      <c r="G1005" s="27" t="s">
        <v>365</v>
      </c>
    </row>
    <row r="1006" spans="2:7">
      <c r="B1006" s="52">
        <v>730808</v>
      </c>
      <c r="C1006" s="26">
        <v>7</v>
      </c>
      <c r="D1006" s="26">
        <v>3</v>
      </c>
      <c r="E1006" s="42" t="s">
        <v>80</v>
      </c>
      <c r="F1006" s="42" t="s">
        <v>80</v>
      </c>
      <c r="G1006" s="27" t="s">
        <v>366</v>
      </c>
    </row>
    <row r="1007" spans="2:7">
      <c r="B1007" s="52">
        <v>730809</v>
      </c>
      <c r="C1007" s="26">
        <v>7</v>
      </c>
      <c r="D1007" s="26">
        <v>3</v>
      </c>
      <c r="E1007" s="42" t="s">
        <v>80</v>
      </c>
      <c r="F1007" s="42" t="s">
        <v>82</v>
      </c>
      <c r="G1007" s="27" t="s">
        <v>367</v>
      </c>
    </row>
    <row r="1008" spans="2:7">
      <c r="B1008" s="52">
        <v>730810</v>
      </c>
      <c r="C1008" s="26">
        <v>7</v>
      </c>
      <c r="D1008" s="26">
        <v>3</v>
      </c>
      <c r="E1008" s="42" t="s">
        <v>80</v>
      </c>
      <c r="F1008" s="26">
        <v>10</v>
      </c>
      <c r="G1008" s="27" t="s">
        <v>368</v>
      </c>
    </row>
    <row r="1009" spans="2:7" ht="24">
      <c r="B1009" s="52">
        <v>730811</v>
      </c>
      <c r="C1009" s="26">
        <v>7</v>
      </c>
      <c r="D1009" s="26">
        <v>3</v>
      </c>
      <c r="E1009" s="42" t="s">
        <v>80</v>
      </c>
      <c r="F1009" s="26">
        <v>11</v>
      </c>
      <c r="G1009" s="28" t="s">
        <v>685</v>
      </c>
    </row>
    <row r="1010" spans="2:7">
      <c r="B1010" s="52">
        <v>730812</v>
      </c>
      <c r="C1010" s="26">
        <v>7</v>
      </c>
      <c r="D1010" s="26">
        <v>3</v>
      </c>
      <c r="E1010" s="42" t="s">
        <v>80</v>
      </c>
      <c r="F1010" s="26">
        <v>12</v>
      </c>
      <c r="G1010" s="27" t="s">
        <v>370</v>
      </c>
    </row>
    <row r="1011" spans="2:7">
      <c r="B1011" s="52">
        <v>730813</v>
      </c>
      <c r="C1011" s="26">
        <v>7</v>
      </c>
      <c r="D1011" s="26">
        <v>3</v>
      </c>
      <c r="E1011" s="42" t="s">
        <v>80</v>
      </c>
      <c r="F1011" s="26">
        <v>13</v>
      </c>
      <c r="G1011" s="27" t="s">
        <v>371</v>
      </c>
    </row>
    <row r="1012" spans="2:7">
      <c r="B1012" s="52">
        <v>730814</v>
      </c>
      <c r="C1012" s="26">
        <v>7</v>
      </c>
      <c r="D1012" s="26">
        <v>3</v>
      </c>
      <c r="E1012" s="42" t="s">
        <v>80</v>
      </c>
      <c r="F1012" s="26">
        <v>14</v>
      </c>
      <c r="G1012" s="27" t="s">
        <v>372</v>
      </c>
    </row>
    <row r="1013" spans="2:7">
      <c r="B1013" s="52">
        <v>730817</v>
      </c>
      <c r="C1013" s="26">
        <v>7</v>
      </c>
      <c r="D1013" s="26">
        <v>3</v>
      </c>
      <c r="E1013" s="42" t="s">
        <v>80</v>
      </c>
      <c r="F1013" s="26">
        <v>17</v>
      </c>
      <c r="G1013" s="27" t="s">
        <v>375</v>
      </c>
    </row>
    <row r="1014" spans="2:7" ht="24">
      <c r="B1014" s="52">
        <v>730818</v>
      </c>
      <c r="C1014" s="26">
        <v>7</v>
      </c>
      <c r="D1014" s="26">
        <v>3</v>
      </c>
      <c r="E1014" s="42" t="s">
        <v>80</v>
      </c>
      <c r="F1014" s="26">
        <v>18</v>
      </c>
      <c r="G1014" s="28" t="s">
        <v>376</v>
      </c>
    </row>
    <row r="1015" spans="2:7">
      <c r="B1015" s="52">
        <v>730819</v>
      </c>
      <c r="C1015" s="26">
        <v>7</v>
      </c>
      <c r="D1015" s="26">
        <v>3</v>
      </c>
      <c r="E1015" s="42" t="s">
        <v>80</v>
      </c>
      <c r="F1015" s="26">
        <v>19</v>
      </c>
      <c r="G1015" s="27" t="s">
        <v>377</v>
      </c>
    </row>
    <row r="1016" spans="2:7">
      <c r="B1016" s="52">
        <v>730820</v>
      </c>
      <c r="C1016" s="26">
        <v>7</v>
      </c>
      <c r="D1016" s="26">
        <v>3</v>
      </c>
      <c r="E1016" s="42" t="s">
        <v>80</v>
      </c>
      <c r="F1016" s="26">
        <v>20</v>
      </c>
      <c r="G1016" s="27" t="s">
        <v>629</v>
      </c>
    </row>
    <row r="1017" spans="2:7">
      <c r="B1017" s="52">
        <v>730821</v>
      </c>
      <c r="C1017" s="26">
        <v>7</v>
      </c>
      <c r="D1017" s="26">
        <v>3</v>
      </c>
      <c r="E1017" s="42" t="s">
        <v>80</v>
      </c>
      <c r="F1017" s="26">
        <v>21</v>
      </c>
      <c r="G1017" s="27" t="s">
        <v>379</v>
      </c>
    </row>
    <row r="1018" spans="2:7" ht="24">
      <c r="B1018" s="52">
        <v>730823</v>
      </c>
      <c r="C1018" s="26">
        <v>7</v>
      </c>
      <c r="D1018" s="26">
        <v>3</v>
      </c>
      <c r="E1018" s="42" t="s">
        <v>80</v>
      </c>
      <c r="F1018" s="26">
        <v>23</v>
      </c>
      <c r="G1018" s="28" t="s">
        <v>381</v>
      </c>
    </row>
    <row r="1019" spans="2:7" ht="24">
      <c r="B1019" s="52">
        <v>730824</v>
      </c>
      <c r="C1019" s="26">
        <v>7</v>
      </c>
      <c r="D1019" s="26">
        <v>3</v>
      </c>
      <c r="E1019" s="42" t="s">
        <v>80</v>
      </c>
      <c r="F1019" s="26">
        <v>24</v>
      </c>
      <c r="G1019" s="27" t="s">
        <v>686</v>
      </c>
    </row>
    <row r="1020" spans="2:7">
      <c r="B1020" s="52">
        <v>730825</v>
      </c>
      <c r="C1020" s="26">
        <v>7</v>
      </c>
      <c r="D1020" s="26">
        <v>3</v>
      </c>
      <c r="E1020" s="42" t="s">
        <v>80</v>
      </c>
      <c r="F1020" s="26">
        <v>25</v>
      </c>
      <c r="G1020" s="27" t="s">
        <v>631</v>
      </c>
    </row>
    <row r="1021" spans="2:7">
      <c r="B1021" s="52">
        <v>730826</v>
      </c>
      <c r="C1021" s="26">
        <v>7</v>
      </c>
      <c r="D1021" s="26">
        <v>3</v>
      </c>
      <c r="E1021" s="42" t="s">
        <v>80</v>
      </c>
      <c r="F1021" s="26">
        <v>26</v>
      </c>
      <c r="G1021" s="27" t="s">
        <v>384</v>
      </c>
    </row>
    <row r="1022" spans="2:7">
      <c r="B1022" s="52">
        <v>730827</v>
      </c>
      <c r="C1022" s="26">
        <v>7</v>
      </c>
      <c r="D1022" s="26">
        <v>3</v>
      </c>
      <c r="E1022" s="42" t="s">
        <v>80</v>
      </c>
      <c r="F1022" s="26">
        <v>27</v>
      </c>
      <c r="G1022" s="27" t="s">
        <v>385</v>
      </c>
    </row>
    <row r="1023" spans="2:7">
      <c r="B1023" s="52">
        <v>730828</v>
      </c>
      <c r="C1023" s="26">
        <v>7</v>
      </c>
      <c r="D1023" s="26">
        <v>3</v>
      </c>
      <c r="E1023" s="42" t="s">
        <v>80</v>
      </c>
      <c r="F1023" s="26">
        <v>28</v>
      </c>
      <c r="G1023" s="27" t="s">
        <v>386</v>
      </c>
    </row>
    <row r="1024" spans="2:7">
      <c r="B1024" s="52">
        <v>730829</v>
      </c>
      <c r="C1024" s="26">
        <v>7</v>
      </c>
      <c r="D1024" s="26">
        <v>3</v>
      </c>
      <c r="E1024" s="42" t="s">
        <v>80</v>
      </c>
      <c r="F1024" s="26">
        <v>29</v>
      </c>
      <c r="G1024" s="27" t="s">
        <v>387</v>
      </c>
    </row>
    <row r="1025" spans="2:7">
      <c r="B1025" s="52">
        <v>730830</v>
      </c>
      <c r="C1025" s="26">
        <v>7</v>
      </c>
      <c r="D1025" s="26">
        <v>3</v>
      </c>
      <c r="E1025" s="42" t="s">
        <v>80</v>
      </c>
      <c r="F1025" s="26">
        <v>30</v>
      </c>
      <c r="G1025" s="27" t="s">
        <v>388</v>
      </c>
    </row>
    <row r="1026" spans="2:7">
      <c r="B1026" s="52">
        <v>730832</v>
      </c>
      <c r="C1026" s="26">
        <v>7</v>
      </c>
      <c r="D1026" s="26">
        <v>3</v>
      </c>
      <c r="E1026" s="42" t="s">
        <v>80</v>
      </c>
      <c r="F1026" s="26">
        <v>32</v>
      </c>
      <c r="G1026" s="27" t="s">
        <v>390</v>
      </c>
    </row>
    <row r="1027" spans="2:7">
      <c r="B1027" s="52">
        <v>730833</v>
      </c>
      <c r="C1027" s="26">
        <v>7</v>
      </c>
      <c r="D1027" s="26">
        <v>3</v>
      </c>
      <c r="E1027" s="42" t="s">
        <v>80</v>
      </c>
      <c r="F1027" s="26">
        <v>33</v>
      </c>
      <c r="G1027" s="27" t="s">
        <v>391</v>
      </c>
    </row>
    <row r="1028" spans="2:7">
      <c r="B1028" s="52">
        <v>730834</v>
      </c>
      <c r="C1028" s="26">
        <v>7</v>
      </c>
      <c r="D1028" s="26">
        <v>3</v>
      </c>
      <c r="E1028" s="42" t="s">
        <v>80</v>
      </c>
      <c r="F1028" s="26">
        <v>34</v>
      </c>
      <c r="G1028" s="27" t="s">
        <v>392</v>
      </c>
    </row>
    <row r="1029" spans="2:7" ht="24">
      <c r="B1029" s="52">
        <v>730836</v>
      </c>
      <c r="C1029" s="26">
        <v>7</v>
      </c>
      <c r="D1029" s="26">
        <v>3</v>
      </c>
      <c r="E1029" s="42" t="s">
        <v>80</v>
      </c>
      <c r="F1029" s="26">
        <v>36</v>
      </c>
      <c r="G1029" s="28" t="s">
        <v>394</v>
      </c>
    </row>
    <row r="1030" spans="2:7">
      <c r="B1030" s="52">
        <v>730837</v>
      </c>
      <c r="C1030" s="26">
        <v>7</v>
      </c>
      <c r="D1030" s="26">
        <v>3</v>
      </c>
      <c r="E1030" s="42" t="s">
        <v>80</v>
      </c>
      <c r="F1030" s="26">
        <v>37</v>
      </c>
      <c r="G1030" s="27" t="s">
        <v>395</v>
      </c>
    </row>
    <row r="1031" spans="2:7">
      <c r="B1031" s="52">
        <v>730838</v>
      </c>
      <c r="C1031" s="26">
        <v>7</v>
      </c>
      <c r="D1031" s="26">
        <v>3</v>
      </c>
      <c r="E1031" s="42" t="s">
        <v>80</v>
      </c>
      <c r="F1031" s="26">
        <v>38</v>
      </c>
      <c r="G1031" s="27" t="s">
        <v>396</v>
      </c>
    </row>
    <row r="1032" spans="2:7">
      <c r="B1032" s="52">
        <v>730839</v>
      </c>
      <c r="C1032" s="26">
        <v>7</v>
      </c>
      <c r="D1032" s="26">
        <v>3</v>
      </c>
      <c r="E1032" s="42" t="s">
        <v>80</v>
      </c>
      <c r="F1032" s="26">
        <v>39</v>
      </c>
      <c r="G1032" s="27" t="s">
        <v>397</v>
      </c>
    </row>
    <row r="1033" spans="2:7" ht="24">
      <c r="B1033" s="52">
        <v>730840</v>
      </c>
      <c r="C1033" s="26">
        <v>7</v>
      </c>
      <c r="D1033" s="26">
        <v>3</v>
      </c>
      <c r="E1033" s="42" t="s">
        <v>80</v>
      </c>
      <c r="F1033" s="26">
        <v>40</v>
      </c>
      <c r="G1033" s="28" t="s">
        <v>398</v>
      </c>
    </row>
    <row r="1034" spans="2:7">
      <c r="B1034" s="52">
        <v>730841</v>
      </c>
      <c r="C1034" s="26">
        <v>7</v>
      </c>
      <c r="D1034" s="26">
        <v>3</v>
      </c>
      <c r="E1034" s="42" t="s">
        <v>80</v>
      </c>
      <c r="F1034" s="26">
        <v>41</v>
      </c>
      <c r="G1034" s="27" t="s">
        <v>399</v>
      </c>
    </row>
    <row r="1035" spans="2:7">
      <c r="B1035" s="52">
        <v>730842</v>
      </c>
      <c r="C1035" s="26">
        <v>7</v>
      </c>
      <c r="D1035" s="26">
        <v>3</v>
      </c>
      <c r="E1035" s="42" t="s">
        <v>80</v>
      </c>
      <c r="F1035" s="26">
        <v>42</v>
      </c>
      <c r="G1035" s="27" t="s">
        <v>400</v>
      </c>
    </row>
    <row r="1036" spans="2:7">
      <c r="B1036" s="52">
        <v>730843</v>
      </c>
      <c r="C1036" s="26">
        <v>7</v>
      </c>
      <c r="D1036" s="26">
        <v>3</v>
      </c>
      <c r="E1036" s="42" t="s">
        <v>80</v>
      </c>
      <c r="F1036" s="26">
        <v>43</v>
      </c>
      <c r="G1036" s="27" t="s">
        <v>401</v>
      </c>
    </row>
    <row r="1037" spans="2:7">
      <c r="B1037" s="52">
        <v>730844</v>
      </c>
      <c r="C1037" s="26">
        <v>7</v>
      </c>
      <c r="D1037" s="26">
        <v>3</v>
      </c>
      <c r="E1037" s="42" t="s">
        <v>80</v>
      </c>
      <c r="F1037" s="26">
        <v>44</v>
      </c>
      <c r="G1037" s="27" t="s">
        <v>402</v>
      </c>
    </row>
    <row r="1038" spans="2:7">
      <c r="B1038" s="52">
        <v>730845</v>
      </c>
      <c r="C1038" s="26">
        <v>7</v>
      </c>
      <c r="D1038" s="26">
        <v>3</v>
      </c>
      <c r="E1038" s="42" t="s">
        <v>80</v>
      </c>
      <c r="F1038" s="26">
        <v>45</v>
      </c>
      <c r="G1038" s="27" t="s">
        <v>403</v>
      </c>
    </row>
    <row r="1039" spans="2:7">
      <c r="B1039" s="52">
        <v>730846</v>
      </c>
      <c r="C1039" s="26">
        <v>7</v>
      </c>
      <c r="D1039" s="26">
        <v>3</v>
      </c>
      <c r="E1039" s="42" t="s">
        <v>80</v>
      </c>
      <c r="F1039" s="26">
        <v>46</v>
      </c>
      <c r="G1039" s="27" t="s">
        <v>404</v>
      </c>
    </row>
    <row r="1040" spans="2:7">
      <c r="B1040" s="52">
        <v>730899</v>
      </c>
      <c r="C1040" s="26">
        <v>7</v>
      </c>
      <c r="D1040" s="26">
        <v>3</v>
      </c>
      <c r="E1040" s="42" t="s">
        <v>80</v>
      </c>
      <c r="F1040" s="26">
        <v>99</v>
      </c>
      <c r="G1040" s="27" t="s">
        <v>687</v>
      </c>
    </row>
    <row r="1041" spans="2:7">
      <c r="B1041" s="52">
        <v>7309</v>
      </c>
      <c r="C1041" s="33">
        <v>7</v>
      </c>
      <c r="D1041" s="33">
        <v>3</v>
      </c>
      <c r="E1041" s="42" t="s">
        <v>82</v>
      </c>
      <c r="F1041" s="35"/>
      <c r="G1041" s="36" t="s">
        <v>406</v>
      </c>
    </row>
    <row r="1042" spans="2:7">
      <c r="B1042" s="52">
        <v>730901</v>
      </c>
      <c r="C1042" s="26">
        <v>7</v>
      </c>
      <c r="D1042" s="26">
        <v>3</v>
      </c>
      <c r="E1042" s="42" t="s">
        <v>82</v>
      </c>
      <c r="F1042" s="42" t="s">
        <v>68</v>
      </c>
      <c r="G1042" s="27" t="s">
        <v>407</v>
      </c>
    </row>
    <row r="1043" spans="2:7">
      <c r="B1043" s="52">
        <v>7314</v>
      </c>
      <c r="C1043" s="33">
        <v>7</v>
      </c>
      <c r="D1043" s="33">
        <v>3</v>
      </c>
      <c r="E1043" s="44">
        <v>14</v>
      </c>
      <c r="F1043" s="45"/>
      <c r="G1043" s="36" t="s">
        <v>411</v>
      </c>
    </row>
    <row r="1044" spans="2:7">
      <c r="B1044" s="52">
        <v>731403</v>
      </c>
      <c r="C1044" s="26">
        <v>7</v>
      </c>
      <c r="D1044" s="26">
        <v>3</v>
      </c>
      <c r="E1044" s="26">
        <v>14</v>
      </c>
      <c r="F1044" s="42" t="s">
        <v>72</v>
      </c>
      <c r="G1044" s="27" t="s">
        <v>650</v>
      </c>
    </row>
    <row r="1045" spans="2:7">
      <c r="B1045" s="52">
        <v>731404</v>
      </c>
      <c r="C1045" s="26">
        <v>7</v>
      </c>
      <c r="D1045" s="26">
        <v>3</v>
      </c>
      <c r="E1045" s="26">
        <v>14</v>
      </c>
      <c r="F1045" s="42" t="s">
        <v>90</v>
      </c>
      <c r="G1045" s="27" t="s">
        <v>413</v>
      </c>
    </row>
    <row r="1046" spans="2:7">
      <c r="B1046" s="52">
        <v>731406</v>
      </c>
      <c r="C1046" s="26">
        <v>7</v>
      </c>
      <c r="D1046" s="26">
        <v>3</v>
      </c>
      <c r="E1046" s="26">
        <v>14</v>
      </c>
      <c r="F1046" s="42" t="s">
        <v>76</v>
      </c>
      <c r="G1046" s="27" t="s">
        <v>414</v>
      </c>
    </row>
    <row r="1047" spans="2:7">
      <c r="B1047" s="52">
        <v>731407</v>
      </c>
      <c r="C1047" s="26">
        <v>7</v>
      </c>
      <c r="D1047" s="26">
        <v>3</v>
      </c>
      <c r="E1047" s="26">
        <v>14</v>
      </c>
      <c r="F1047" s="42" t="s">
        <v>78</v>
      </c>
      <c r="G1047" s="27" t="s">
        <v>415</v>
      </c>
    </row>
    <row r="1048" spans="2:7">
      <c r="B1048" s="52">
        <v>731408</v>
      </c>
      <c r="C1048" s="26">
        <v>7</v>
      </c>
      <c r="D1048" s="26">
        <v>3</v>
      </c>
      <c r="E1048" s="26">
        <v>14</v>
      </c>
      <c r="F1048" s="42" t="s">
        <v>80</v>
      </c>
      <c r="G1048" s="27" t="s">
        <v>416</v>
      </c>
    </row>
    <row r="1049" spans="2:7">
      <c r="B1049" s="52">
        <v>731409</v>
      </c>
      <c r="C1049" s="26">
        <v>7</v>
      </c>
      <c r="D1049" s="26">
        <v>3</v>
      </c>
      <c r="E1049" s="26">
        <v>14</v>
      </c>
      <c r="F1049" s="42" t="s">
        <v>82</v>
      </c>
      <c r="G1049" s="27" t="s">
        <v>315</v>
      </c>
    </row>
    <row r="1050" spans="2:7">
      <c r="B1050" s="52">
        <v>731411</v>
      </c>
      <c r="C1050" s="26">
        <v>7</v>
      </c>
      <c r="D1050" s="26">
        <v>3</v>
      </c>
      <c r="E1050" s="26">
        <v>14</v>
      </c>
      <c r="F1050" s="26">
        <v>11</v>
      </c>
      <c r="G1050" s="27" t="s">
        <v>688</v>
      </c>
    </row>
    <row r="1051" spans="2:7">
      <c r="B1051" s="52">
        <v>7315</v>
      </c>
      <c r="C1051" s="33">
        <v>7</v>
      </c>
      <c r="D1051" s="33">
        <v>3</v>
      </c>
      <c r="E1051" s="44">
        <v>15</v>
      </c>
      <c r="F1051" s="45"/>
      <c r="G1051" s="36" t="s">
        <v>418</v>
      </c>
    </row>
    <row r="1052" spans="2:7">
      <c r="B1052" s="52">
        <v>731512</v>
      </c>
      <c r="C1052" s="26">
        <v>7</v>
      </c>
      <c r="D1052" s="26">
        <v>3</v>
      </c>
      <c r="E1052" s="26">
        <v>15</v>
      </c>
      <c r="F1052" s="26">
        <v>12</v>
      </c>
      <c r="G1052" s="27" t="s">
        <v>419</v>
      </c>
    </row>
    <row r="1053" spans="2:7">
      <c r="B1053" s="52">
        <v>731514</v>
      </c>
      <c r="C1053" s="26">
        <v>7</v>
      </c>
      <c r="D1053" s="26">
        <v>3</v>
      </c>
      <c r="E1053" s="26">
        <v>15</v>
      </c>
      <c r="F1053" s="26">
        <v>14</v>
      </c>
      <c r="G1053" s="27" t="s">
        <v>420</v>
      </c>
    </row>
    <row r="1054" spans="2:7">
      <c r="B1054" s="52">
        <v>731515</v>
      </c>
      <c r="C1054" s="26">
        <v>7</v>
      </c>
      <c r="D1054" s="26">
        <v>3</v>
      </c>
      <c r="E1054" s="26">
        <v>15</v>
      </c>
      <c r="F1054" s="26">
        <v>15</v>
      </c>
      <c r="G1054" s="27" t="s">
        <v>421</v>
      </c>
    </row>
    <row r="1055" spans="2:7">
      <c r="B1055" s="52">
        <v>7316</v>
      </c>
      <c r="C1055" s="33">
        <v>7</v>
      </c>
      <c r="D1055" s="33">
        <v>3</v>
      </c>
      <c r="E1055" s="44">
        <v>16</v>
      </c>
      <c r="F1055" s="45"/>
      <c r="G1055" s="36" t="s">
        <v>689</v>
      </c>
    </row>
    <row r="1056" spans="2:7">
      <c r="B1056" s="52">
        <v>731601</v>
      </c>
      <c r="C1056" s="26">
        <v>7</v>
      </c>
      <c r="D1056" s="26">
        <v>3</v>
      </c>
      <c r="E1056" s="26">
        <v>16</v>
      </c>
      <c r="F1056" s="42" t="s">
        <v>68</v>
      </c>
      <c r="G1056" s="27" t="s">
        <v>690</v>
      </c>
    </row>
    <row r="1057" spans="2:7">
      <c r="B1057" s="52">
        <v>731602</v>
      </c>
      <c r="C1057" s="26">
        <v>7</v>
      </c>
      <c r="D1057" s="26">
        <v>3</v>
      </c>
      <c r="E1057" s="26">
        <v>16</v>
      </c>
      <c r="F1057" s="42" t="s">
        <v>70</v>
      </c>
      <c r="G1057" s="27" t="s">
        <v>691</v>
      </c>
    </row>
    <row r="1058" spans="2:7">
      <c r="B1058" s="52">
        <v>7399</v>
      </c>
      <c r="C1058" s="33">
        <v>7</v>
      </c>
      <c r="D1058" s="33">
        <v>3</v>
      </c>
      <c r="E1058" s="44">
        <v>99</v>
      </c>
      <c r="F1058" s="45"/>
      <c r="G1058" s="36" t="s">
        <v>182</v>
      </c>
    </row>
    <row r="1059" spans="2:7">
      <c r="B1059" s="52">
        <v>739901</v>
      </c>
      <c r="C1059" s="26">
        <v>7</v>
      </c>
      <c r="D1059" s="26">
        <v>3</v>
      </c>
      <c r="E1059" s="26">
        <v>99</v>
      </c>
      <c r="F1059" s="42" t="s">
        <v>68</v>
      </c>
      <c r="G1059" s="27" t="s">
        <v>692</v>
      </c>
    </row>
    <row r="1060" spans="2:7">
      <c r="B1060" s="52">
        <v>75</v>
      </c>
      <c r="C1060" s="29">
        <v>7</v>
      </c>
      <c r="D1060" s="30">
        <v>5</v>
      </c>
      <c r="E1060" s="31"/>
      <c r="F1060" s="32"/>
      <c r="G1060" s="41" t="s">
        <v>693</v>
      </c>
    </row>
    <row r="1061" spans="2:7">
      <c r="B1061" s="52">
        <v>7501</v>
      </c>
      <c r="C1061" s="33">
        <v>7</v>
      </c>
      <c r="D1061" s="33">
        <v>5</v>
      </c>
      <c r="E1061" s="42" t="s">
        <v>68</v>
      </c>
      <c r="F1061" s="35"/>
      <c r="G1061" s="36" t="s">
        <v>694</v>
      </c>
    </row>
    <row r="1062" spans="2:7">
      <c r="B1062" s="52">
        <v>750101</v>
      </c>
      <c r="C1062" s="26">
        <v>7</v>
      </c>
      <c r="D1062" s="26">
        <v>5</v>
      </c>
      <c r="E1062" s="42" t="s">
        <v>68</v>
      </c>
      <c r="F1062" s="42" t="s">
        <v>68</v>
      </c>
      <c r="G1062" s="27" t="s">
        <v>695</v>
      </c>
    </row>
    <row r="1063" spans="2:7">
      <c r="B1063" s="52">
        <v>750102</v>
      </c>
      <c r="C1063" s="26">
        <v>7</v>
      </c>
      <c r="D1063" s="26">
        <v>5</v>
      </c>
      <c r="E1063" s="42" t="s">
        <v>68</v>
      </c>
      <c r="F1063" s="42" t="s">
        <v>70</v>
      </c>
      <c r="G1063" s="27" t="s">
        <v>696</v>
      </c>
    </row>
    <row r="1064" spans="2:7">
      <c r="B1064" s="52">
        <v>750103</v>
      </c>
      <c r="C1064" s="26">
        <v>7</v>
      </c>
      <c r="D1064" s="26">
        <v>5</v>
      </c>
      <c r="E1064" s="42" t="s">
        <v>68</v>
      </c>
      <c r="F1064" s="42" t="s">
        <v>72</v>
      </c>
      <c r="G1064" s="27" t="s">
        <v>697</v>
      </c>
    </row>
    <row r="1065" spans="2:7">
      <c r="B1065" s="52">
        <v>750104</v>
      </c>
      <c r="C1065" s="26">
        <v>7</v>
      </c>
      <c r="D1065" s="26">
        <v>5</v>
      </c>
      <c r="E1065" s="42" t="s">
        <v>68</v>
      </c>
      <c r="F1065" s="42" t="s">
        <v>90</v>
      </c>
      <c r="G1065" s="27" t="s">
        <v>698</v>
      </c>
    </row>
    <row r="1066" spans="2:7">
      <c r="B1066" s="52">
        <v>750105</v>
      </c>
      <c r="C1066" s="26">
        <v>7</v>
      </c>
      <c r="D1066" s="26">
        <v>5</v>
      </c>
      <c r="E1066" s="42" t="s">
        <v>68</v>
      </c>
      <c r="F1066" s="42" t="s">
        <v>74</v>
      </c>
      <c r="G1066" s="27" t="s">
        <v>699</v>
      </c>
    </row>
    <row r="1067" spans="2:7">
      <c r="B1067" s="52">
        <v>750106</v>
      </c>
      <c r="C1067" s="26">
        <v>7</v>
      </c>
      <c r="D1067" s="26">
        <v>5</v>
      </c>
      <c r="E1067" s="42" t="s">
        <v>68</v>
      </c>
      <c r="F1067" s="42" t="s">
        <v>76</v>
      </c>
      <c r="G1067" s="27" t="s">
        <v>700</v>
      </c>
    </row>
    <row r="1068" spans="2:7">
      <c r="B1068" s="52">
        <v>750107</v>
      </c>
      <c r="C1068" s="26">
        <v>7</v>
      </c>
      <c r="D1068" s="26">
        <v>5</v>
      </c>
      <c r="E1068" s="42" t="s">
        <v>68</v>
      </c>
      <c r="F1068" s="42" t="s">
        <v>78</v>
      </c>
      <c r="G1068" s="27" t="s">
        <v>701</v>
      </c>
    </row>
    <row r="1069" spans="2:7">
      <c r="B1069" s="52">
        <v>750108</v>
      </c>
      <c r="C1069" s="26">
        <v>7</v>
      </c>
      <c r="D1069" s="26">
        <v>5</v>
      </c>
      <c r="E1069" s="42" t="s">
        <v>68</v>
      </c>
      <c r="F1069" s="42" t="s">
        <v>80</v>
      </c>
      <c r="G1069" s="27" t="s">
        <v>702</v>
      </c>
    </row>
    <row r="1070" spans="2:7">
      <c r="B1070" s="52">
        <v>750109</v>
      </c>
      <c r="C1070" s="26">
        <v>7</v>
      </c>
      <c r="D1070" s="26">
        <v>5</v>
      </c>
      <c r="E1070" s="42" t="s">
        <v>68</v>
      </c>
      <c r="F1070" s="42" t="s">
        <v>82</v>
      </c>
      <c r="G1070" s="27" t="s">
        <v>703</v>
      </c>
    </row>
    <row r="1071" spans="2:7">
      <c r="B1071" s="52">
        <v>750110</v>
      </c>
      <c r="C1071" s="26">
        <v>7</v>
      </c>
      <c r="D1071" s="26">
        <v>5</v>
      </c>
      <c r="E1071" s="42" t="s">
        <v>68</v>
      </c>
      <c r="F1071" s="26">
        <v>10</v>
      </c>
      <c r="G1071" s="27" t="s">
        <v>704</v>
      </c>
    </row>
    <row r="1072" spans="2:7">
      <c r="B1072" s="52">
        <v>750111</v>
      </c>
      <c r="C1072" s="26">
        <v>7</v>
      </c>
      <c r="D1072" s="26">
        <v>5</v>
      </c>
      <c r="E1072" s="42" t="s">
        <v>68</v>
      </c>
      <c r="F1072" s="26">
        <v>11</v>
      </c>
      <c r="G1072" s="27" t="s">
        <v>705</v>
      </c>
    </row>
    <row r="1073" spans="2:7">
      <c r="B1073" s="52">
        <v>750112</v>
      </c>
      <c r="C1073" s="26">
        <v>7</v>
      </c>
      <c r="D1073" s="26">
        <v>5</v>
      </c>
      <c r="E1073" s="42" t="s">
        <v>68</v>
      </c>
      <c r="F1073" s="26">
        <v>12</v>
      </c>
      <c r="G1073" s="27" t="s">
        <v>706</v>
      </c>
    </row>
    <row r="1074" spans="2:7">
      <c r="B1074" s="52">
        <v>750113</v>
      </c>
      <c r="C1074" s="26">
        <v>7</v>
      </c>
      <c r="D1074" s="26">
        <v>5</v>
      </c>
      <c r="E1074" s="42" t="s">
        <v>68</v>
      </c>
      <c r="F1074" s="26">
        <v>13</v>
      </c>
      <c r="G1074" s="27" t="s">
        <v>707</v>
      </c>
    </row>
    <row r="1075" spans="2:7">
      <c r="B1075" s="52">
        <v>750114</v>
      </c>
      <c r="C1075" s="26">
        <v>7</v>
      </c>
      <c r="D1075" s="26">
        <v>5</v>
      </c>
      <c r="E1075" s="42" t="s">
        <v>68</v>
      </c>
      <c r="F1075" s="26">
        <v>14</v>
      </c>
      <c r="G1075" s="27" t="s">
        <v>708</v>
      </c>
    </row>
    <row r="1076" spans="2:7">
      <c r="B1076" s="52">
        <v>750199</v>
      </c>
      <c r="C1076" s="26">
        <v>7</v>
      </c>
      <c r="D1076" s="26">
        <v>5</v>
      </c>
      <c r="E1076" s="42" t="s">
        <v>68</v>
      </c>
      <c r="F1076" s="26">
        <v>99</v>
      </c>
      <c r="G1076" s="27" t="s">
        <v>709</v>
      </c>
    </row>
    <row r="1077" spans="2:7">
      <c r="B1077" s="52">
        <v>7502</v>
      </c>
      <c r="C1077" s="33">
        <v>7</v>
      </c>
      <c r="D1077" s="33">
        <v>5</v>
      </c>
      <c r="E1077" s="42" t="s">
        <v>70</v>
      </c>
      <c r="F1077" s="35"/>
      <c r="G1077" s="36" t="s">
        <v>710</v>
      </c>
    </row>
    <row r="1078" spans="2:7">
      <c r="B1078" s="52">
        <v>750201</v>
      </c>
      <c r="C1078" s="26">
        <v>7</v>
      </c>
      <c r="D1078" s="26">
        <v>5</v>
      </c>
      <c r="E1078" s="42" t="s">
        <v>70</v>
      </c>
      <c r="F1078" s="42" t="s">
        <v>68</v>
      </c>
      <c r="G1078" s="27" t="s">
        <v>711</v>
      </c>
    </row>
    <row r="1079" spans="2:7">
      <c r="B1079" s="52">
        <v>750202</v>
      </c>
      <c r="C1079" s="26">
        <v>7</v>
      </c>
      <c r="D1079" s="26">
        <v>5</v>
      </c>
      <c r="E1079" s="42" t="s">
        <v>70</v>
      </c>
      <c r="F1079" s="42" t="s">
        <v>70</v>
      </c>
      <c r="G1079" s="27" t="s">
        <v>712</v>
      </c>
    </row>
    <row r="1080" spans="2:7">
      <c r="B1080" s="52">
        <v>750203</v>
      </c>
      <c r="C1080" s="26">
        <v>7</v>
      </c>
      <c r="D1080" s="26">
        <v>5</v>
      </c>
      <c r="E1080" s="42" t="s">
        <v>70</v>
      </c>
      <c r="F1080" s="42" t="s">
        <v>72</v>
      </c>
      <c r="G1080" s="27" t="s">
        <v>713</v>
      </c>
    </row>
    <row r="1081" spans="2:7">
      <c r="B1081" s="52">
        <v>750299</v>
      </c>
      <c r="C1081" s="26">
        <v>7</v>
      </c>
      <c r="D1081" s="26">
        <v>5</v>
      </c>
      <c r="E1081" s="42" t="s">
        <v>70</v>
      </c>
      <c r="F1081" s="26">
        <v>99</v>
      </c>
      <c r="G1081" s="27" t="s">
        <v>714</v>
      </c>
    </row>
    <row r="1082" spans="2:7">
      <c r="B1082" s="52">
        <v>7503</v>
      </c>
      <c r="C1082" s="33">
        <v>7</v>
      </c>
      <c r="D1082" s="33">
        <v>5</v>
      </c>
      <c r="E1082" s="42" t="s">
        <v>72</v>
      </c>
      <c r="F1082" s="35"/>
      <c r="G1082" s="36" t="s">
        <v>715</v>
      </c>
    </row>
    <row r="1083" spans="2:7">
      <c r="B1083" s="52">
        <v>750301</v>
      </c>
      <c r="C1083" s="26">
        <v>7</v>
      </c>
      <c r="D1083" s="26">
        <v>5</v>
      </c>
      <c r="E1083" s="42" t="s">
        <v>72</v>
      </c>
      <c r="F1083" s="42" t="s">
        <v>68</v>
      </c>
      <c r="G1083" s="27" t="s">
        <v>716</v>
      </c>
    </row>
    <row r="1084" spans="2:7">
      <c r="B1084" s="52">
        <v>750302</v>
      </c>
      <c r="C1084" s="26">
        <v>7</v>
      </c>
      <c r="D1084" s="26">
        <v>5</v>
      </c>
      <c r="E1084" s="42" t="s">
        <v>72</v>
      </c>
      <c r="F1084" s="42" t="s">
        <v>70</v>
      </c>
      <c r="G1084" s="27" t="s">
        <v>717</v>
      </c>
    </row>
    <row r="1085" spans="2:7">
      <c r="B1085" s="52">
        <v>750303</v>
      </c>
      <c r="C1085" s="26">
        <v>7</v>
      </c>
      <c r="D1085" s="26">
        <v>5</v>
      </c>
      <c r="E1085" s="42" t="s">
        <v>72</v>
      </c>
      <c r="F1085" s="42" t="s">
        <v>72</v>
      </c>
      <c r="G1085" s="27" t="s">
        <v>718</v>
      </c>
    </row>
    <row r="1086" spans="2:7">
      <c r="B1086" s="52">
        <v>750304</v>
      </c>
      <c r="C1086" s="26">
        <v>7</v>
      </c>
      <c r="D1086" s="26">
        <v>5</v>
      </c>
      <c r="E1086" s="42" t="s">
        <v>72</v>
      </c>
      <c r="F1086" s="42" t="s">
        <v>90</v>
      </c>
      <c r="G1086" s="27" t="s">
        <v>719</v>
      </c>
    </row>
    <row r="1087" spans="2:7">
      <c r="B1087" s="52">
        <v>750305</v>
      </c>
      <c r="C1087" s="26">
        <v>7</v>
      </c>
      <c r="D1087" s="26">
        <v>5</v>
      </c>
      <c r="E1087" s="42" t="s">
        <v>72</v>
      </c>
      <c r="F1087" s="42" t="s">
        <v>74</v>
      </c>
      <c r="G1087" s="27" t="s">
        <v>720</v>
      </c>
    </row>
    <row r="1088" spans="2:7">
      <c r="B1088" s="52">
        <v>750306</v>
      </c>
      <c r="C1088" s="26">
        <v>7</v>
      </c>
      <c r="D1088" s="26">
        <v>5</v>
      </c>
      <c r="E1088" s="42" t="s">
        <v>72</v>
      </c>
      <c r="F1088" s="42" t="s">
        <v>76</v>
      </c>
      <c r="G1088" s="27" t="s">
        <v>721</v>
      </c>
    </row>
    <row r="1089" spans="2:7">
      <c r="B1089" s="52">
        <v>750399</v>
      </c>
      <c r="C1089" s="26">
        <v>7</v>
      </c>
      <c r="D1089" s="26">
        <v>5</v>
      </c>
      <c r="E1089" s="42" t="s">
        <v>72</v>
      </c>
      <c r="F1089" s="26">
        <v>99</v>
      </c>
      <c r="G1089" s="27" t="s">
        <v>722</v>
      </c>
    </row>
    <row r="1090" spans="2:7">
      <c r="B1090" s="52">
        <v>7504</v>
      </c>
      <c r="C1090" s="33">
        <v>7</v>
      </c>
      <c r="D1090" s="33">
        <v>5</v>
      </c>
      <c r="E1090" s="42" t="s">
        <v>90</v>
      </c>
      <c r="F1090" s="35"/>
      <c r="G1090" s="36" t="s">
        <v>723</v>
      </c>
    </row>
    <row r="1091" spans="2:7">
      <c r="B1091" s="52">
        <v>750401</v>
      </c>
      <c r="C1091" s="26">
        <v>7</v>
      </c>
      <c r="D1091" s="26">
        <v>5</v>
      </c>
      <c r="E1091" s="42" t="s">
        <v>90</v>
      </c>
      <c r="F1091" s="42" t="s">
        <v>68</v>
      </c>
      <c r="G1091" s="27" t="s">
        <v>724</v>
      </c>
    </row>
    <row r="1092" spans="2:7">
      <c r="B1092" s="52">
        <v>750402</v>
      </c>
      <c r="C1092" s="26">
        <v>7</v>
      </c>
      <c r="D1092" s="26">
        <v>5</v>
      </c>
      <c r="E1092" s="42" t="s">
        <v>90</v>
      </c>
      <c r="F1092" s="42" t="s">
        <v>70</v>
      </c>
      <c r="G1092" s="27" t="s">
        <v>725</v>
      </c>
    </row>
    <row r="1093" spans="2:7">
      <c r="B1093" s="52">
        <v>750499</v>
      </c>
      <c r="C1093" s="26">
        <v>7</v>
      </c>
      <c r="D1093" s="26">
        <v>5</v>
      </c>
      <c r="E1093" s="42" t="s">
        <v>90</v>
      </c>
      <c r="F1093" s="26">
        <v>99</v>
      </c>
      <c r="G1093" s="27" t="s">
        <v>726</v>
      </c>
    </row>
    <row r="1094" spans="2:7">
      <c r="B1094" s="52">
        <v>7505</v>
      </c>
      <c r="C1094" s="33">
        <v>7</v>
      </c>
      <c r="D1094" s="33">
        <v>5</v>
      </c>
      <c r="E1094" s="42" t="s">
        <v>74</v>
      </c>
      <c r="F1094" s="35"/>
      <c r="G1094" s="36" t="s">
        <v>727</v>
      </c>
    </row>
    <row r="1095" spans="2:7">
      <c r="B1095" s="52">
        <v>750501</v>
      </c>
      <c r="C1095" s="26">
        <v>7</v>
      </c>
      <c r="D1095" s="26">
        <v>5</v>
      </c>
      <c r="E1095" s="42" t="s">
        <v>74</v>
      </c>
      <c r="F1095" s="42" t="s">
        <v>68</v>
      </c>
      <c r="G1095" s="27" t="s">
        <v>728</v>
      </c>
    </row>
    <row r="1096" spans="2:7">
      <c r="B1096" s="52">
        <v>750502</v>
      </c>
      <c r="C1096" s="26">
        <v>7</v>
      </c>
      <c r="D1096" s="26">
        <v>5</v>
      </c>
      <c r="E1096" s="42" t="s">
        <v>74</v>
      </c>
      <c r="F1096" s="42" t="s">
        <v>70</v>
      </c>
      <c r="G1096" s="27" t="s">
        <v>729</v>
      </c>
    </row>
    <row r="1097" spans="2:7">
      <c r="B1097" s="52">
        <v>750503</v>
      </c>
      <c r="C1097" s="26">
        <v>7</v>
      </c>
      <c r="D1097" s="26">
        <v>5</v>
      </c>
      <c r="E1097" s="42" t="s">
        <v>74</v>
      </c>
      <c r="F1097" s="42" t="s">
        <v>72</v>
      </c>
      <c r="G1097" s="27" t="s">
        <v>730</v>
      </c>
    </row>
    <row r="1098" spans="2:7">
      <c r="B1098" s="52">
        <v>750504</v>
      </c>
      <c r="C1098" s="26">
        <v>7</v>
      </c>
      <c r="D1098" s="26">
        <v>5</v>
      </c>
      <c r="E1098" s="42" t="s">
        <v>74</v>
      </c>
      <c r="F1098" s="42" t="s">
        <v>90</v>
      </c>
      <c r="G1098" s="27" t="s">
        <v>731</v>
      </c>
    </row>
    <row r="1099" spans="2:7">
      <c r="B1099" s="52">
        <v>750505</v>
      </c>
      <c r="C1099" s="26">
        <v>7</v>
      </c>
      <c r="D1099" s="26">
        <v>5</v>
      </c>
      <c r="E1099" s="42" t="s">
        <v>74</v>
      </c>
      <c r="F1099" s="42" t="s">
        <v>74</v>
      </c>
      <c r="G1099" s="27" t="s">
        <v>704</v>
      </c>
    </row>
    <row r="1100" spans="2:7">
      <c r="B1100" s="52">
        <v>750599</v>
      </c>
      <c r="C1100" s="26">
        <v>7</v>
      </c>
      <c r="D1100" s="26">
        <v>5</v>
      </c>
      <c r="E1100" s="42" t="s">
        <v>74</v>
      </c>
      <c r="F1100" s="26">
        <v>99</v>
      </c>
      <c r="G1100" s="27" t="s">
        <v>732</v>
      </c>
    </row>
    <row r="1101" spans="2:7">
      <c r="B1101" s="52">
        <v>7599</v>
      </c>
      <c r="C1101" s="33">
        <v>7</v>
      </c>
      <c r="D1101" s="33">
        <v>5</v>
      </c>
      <c r="E1101" s="44">
        <v>99</v>
      </c>
      <c r="F1101" s="45"/>
      <c r="G1101" s="36" t="s">
        <v>182</v>
      </c>
    </row>
    <row r="1102" spans="2:7">
      <c r="B1102" s="52">
        <v>759901</v>
      </c>
      <c r="C1102" s="26">
        <v>7</v>
      </c>
      <c r="D1102" s="26">
        <v>5</v>
      </c>
      <c r="E1102" s="26">
        <v>99</v>
      </c>
      <c r="F1102" s="42" t="s">
        <v>68</v>
      </c>
      <c r="G1102" s="27" t="s">
        <v>733</v>
      </c>
    </row>
    <row r="1103" spans="2:7">
      <c r="B1103" s="52">
        <v>77</v>
      </c>
      <c r="C1103" s="29">
        <v>7</v>
      </c>
      <c r="D1103" s="30">
        <v>7</v>
      </c>
      <c r="E1103" s="31"/>
      <c r="F1103" s="32"/>
      <c r="G1103" s="41" t="s">
        <v>734</v>
      </c>
    </row>
    <row r="1104" spans="2:7">
      <c r="B1104" s="52">
        <v>7701</v>
      </c>
      <c r="C1104" s="33">
        <v>7</v>
      </c>
      <c r="D1104" s="33">
        <v>7</v>
      </c>
      <c r="E1104" s="42" t="s">
        <v>68</v>
      </c>
      <c r="F1104" s="35"/>
      <c r="G1104" s="36" t="s">
        <v>450</v>
      </c>
    </row>
    <row r="1105" spans="2:7">
      <c r="B1105" s="52">
        <v>770101</v>
      </c>
      <c r="C1105" s="26">
        <v>7</v>
      </c>
      <c r="D1105" s="26">
        <v>7</v>
      </c>
      <c r="E1105" s="42" t="s">
        <v>68</v>
      </c>
      <c r="F1105" s="42" t="s">
        <v>68</v>
      </c>
      <c r="G1105" s="27" t="s">
        <v>451</v>
      </c>
    </row>
    <row r="1106" spans="2:7">
      <c r="B1106" s="52">
        <v>770102</v>
      </c>
      <c r="C1106" s="26">
        <v>7</v>
      </c>
      <c r="D1106" s="26">
        <v>7</v>
      </c>
      <c r="E1106" s="42" t="s">
        <v>68</v>
      </c>
      <c r="F1106" s="42" t="s">
        <v>70</v>
      </c>
      <c r="G1106" s="27" t="s">
        <v>653</v>
      </c>
    </row>
    <row r="1107" spans="2:7">
      <c r="B1107" s="52">
        <v>770103</v>
      </c>
      <c r="C1107" s="26">
        <v>7</v>
      </c>
      <c r="D1107" s="26">
        <v>7</v>
      </c>
      <c r="E1107" s="42" t="s">
        <v>68</v>
      </c>
      <c r="F1107" s="42" t="s">
        <v>72</v>
      </c>
      <c r="G1107" s="27" t="s">
        <v>453</v>
      </c>
    </row>
    <row r="1108" spans="2:7">
      <c r="B1108" s="52">
        <v>770104</v>
      </c>
      <c r="C1108" s="26">
        <v>7</v>
      </c>
      <c r="D1108" s="26">
        <v>7</v>
      </c>
      <c r="E1108" s="42" t="s">
        <v>68</v>
      </c>
      <c r="F1108" s="42" t="s">
        <v>90</v>
      </c>
      <c r="G1108" s="27" t="s">
        <v>454</v>
      </c>
    </row>
    <row r="1109" spans="2:7">
      <c r="B1109" s="52">
        <v>770199</v>
      </c>
      <c r="C1109" s="26">
        <v>7</v>
      </c>
      <c r="D1109" s="26">
        <v>7</v>
      </c>
      <c r="E1109" s="42" t="s">
        <v>68</v>
      </c>
      <c r="F1109" s="26">
        <v>99</v>
      </c>
      <c r="G1109" s="27" t="s">
        <v>655</v>
      </c>
    </row>
    <row r="1110" spans="2:7">
      <c r="B1110" s="52">
        <v>7702</v>
      </c>
      <c r="C1110" s="33">
        <v>7</v>
      </c>
      <c r="D1110" s="33">
        <v>7</v>
      </c>
      <c r="E1110" s="42" t="s">
        <v>70</v>
      </c>
      <c r="F1110" s="35"/>
      <c r="G1110" s="36" t="s">
        <v>456</v>
      </c>
    </row>
    <row r="1111" spans="2:7">
      <c r="B1111" s="52">
        <v>770201</v>
      </c>
      <c r="C1111" s="26">
        <v>7</v>
      </c>
      <c r="D1111" s="26">
        <v>7</v>
      </c>
      <c r="E1111" s="42" t="s">
        <v>70</v>
      </c>
      <c r="F1111" s="42" t="s">
        <v>68</v>
      </c>
      <c r="G1111" s="27" t="s">
        <v>457</v>
      </c>
    </row>
    <row r="1112" spans="2:7">
      <c r="B1112" s="52">
        <v>770203</v>
      </c>
      <c r="C1112" s="26">
        <v>7</v>
      </c>
      <c r="D1112" s="26">
        <v>7</v>
      </c>
      <c r="E1112" s="42" t="s">
        <v>70</v>
      </c>
      <c r="F1112" s="42" t="s">
        <v>72</v>
      </c>
      <c r="G1112" s="27" t="s">
        <v>459</v>
      </c>
    </row>
    <row r="1113" spans="2:7">
      <c r="B1113" s="52">
        <v>770204</v>
      </c>
      <c r="C1113" s="26">
        <v>7</v>
      </c>
      <c r="D1113" s="26">
        <v>7</v>
      </c>
      <c r="E1113" s="42" t="s">
        <v>70</v>
      </c>
      <c r="F1113" s="42" t="s">
        <v>90</v>
      </c>
      <c r="G1113" s="27" t="s">
        <v>460</v>
      </c>
    </row>
    <row r="1114" spans="2:7">
      <c r="B1114" s="52">
        <v>770205</v>
      </c>
      <c r="C1114" s="26">
        <v>7</v>
      </c>
      <c r="D1114" s="26">
        <v>7</v>
      </c>
      <c r="E1114" s="42" t="s">
        <v>70</v>
      </c>
      <c r="F1114" s="42" t="s">
        <v>74</v>
      </c>
      <c r="G1114" s="27" t="s">
        <v>461</v>
      </c>
    </row>
    <row r="1115" spans="2:7" ht="24">
      <c r="B1115" s="52">
        <v>770206</v>
      </c>
      <c r="C1115" s="26">
        <v>7</v>
      </c>
      <c r="D1115" s="26">
        <v>7</v>
      </c>
      <c r="E1115" s="42" t="s">
        <v>70</v>
      </c>
      <c r="F1115" s="42" t="s">
        <v>76</v>
      </c>
      <c r="G1115" s="28" t="s">
        <v>735</v>
      </c>
    </row>
    <row r="1116" spans="2:7">
      <c r="B1116" s="52">
        <v>770213</v>
      </c>
      <c r="C1116" s="26">
        <v>7</v>
      </c>
      <c r="D1116" s="26">
        <v>7</v>
      </c>
      <c r="E1116" s="42" t="s">
        <v>70</v>
      </c>
      <c r="F1116" s="26">
        <v>13</v>
      </c>
      <c r="G1116" s="27" t="s">
        <v>465</v>
      </c>
    </row>
    <row r="1117" spans="2:7">
      <c r="B1117" s="52">
        <v>770216</v>
      </c>
      <c r="C1117" s="26">
        <v>7</v>
      </c>
      <c r="D1117" s="26">
        <v>7</v>
      </c>
      <c r="E1117" s="42" t="s">
        <v>70</v>
      </c>
      <c r="F1117" s="26">
        <v>16</v>
      </c>
      <c r="G1117" s="27" t="s">
        <v>468</v>
      </c>
    </row>
    <row r="1118" spans="2:7">
      <c r="B1118" s="52">
        <v>770217</v>
      </c>
      <c r="C1118" s="26">
        <v>7</v>
      </c>
      <c r="D1118" s="26">
        <v>7</v>
      </c>
      <c r="E1118" s="42" t="s">
        <v>70</v>
      </c>
      <c r="F1118" s="26">
        <v>17</v>
      </c>
      <c r="G1118" s="27" t="s">
        <v>657</v>
      </c>
    </row>
    <row r="1119" spans="2:7">
      <c r="B1119" s="52">
        <v>770218</v>
      </c>
      <c r="C1119" s="26">
        <v>7</v>
      </c>
      <c r="D1119" s="26">
        <v>7</v>
      </c>
      <c r="E1119" s="42" t="s">
        <v>70</v>
      </c>
      <c r="F1119" s="26">
        <v>18</v>
      </c>
      <c r="G1119" s="27" t="s">
        <v>736</v>
      </c>
    </row>
    <row r="1120" spans="2:7">
      <c r="B1120" s="52">
        <v>770299</v>
      </c>
      <c r="C1120" s="26">
        <v>7</v>
      </c>
      <c r="D1120" s="26">
        <v>7</v>
      </c>
      <c r="E1120" s="42" t="s">
        <v>70</v>
      </c>
      <c r="F1120" s="26">
        <v>99</v>
      </c>
      <c r="G1120" s="27" t="s">
        <v>472</v>
      </c>
    </row>
    <row r="1121" spans="2:7">
      <c r="B1121" s="52">
        <v>7703</v>
      </c>
      <c r="C1121" s="33">
        <v>7</v>
      </c>
      <c r="D1121" s="33">
        <v>7</v>
      </c>
      <c r="E1121" s="42" t="s">
        <v>72</v>
      </c>
      <c r="F1121" s="35"/>
      <c r="G1121" s="36" t="s">
        <v>473</v>
      </c>
    </row>
    <row r="1122" spans="2:7">
      <c r="B1122" s="52">
        <v>770301</v>
      </c>
      <c r="C1122" s="26">
        <v>7</v>
      </c>
      <c r="D1122" s="26">
        <v>7</v>
      </c>
      <c r="E1122" s="42" t="s">
        <v>72</v>
      </c>
      <c r="F1122" s="42" t="s">
        <v>68</v>
      </c>
      <c r="G1122" s="27" t="s">
        <v>473</v>
      </c>
    </row>
    <row r="1123" spans="2:7">
      <c r="B1123" s="52">
        <v>7799</v>
      </c>
      <c r="C1123" s="33">
        <v>7</v>
      </c>
      <c r="D1123" s="33">
        <v>7</v>
      </c>
      <c r="E1123" s="44">
        <v>99</v>
      </c>
      <c r="F1123" s="45"/>
      <c r="G1123" s="36" t="s">
        <v>182</v>
      </c>
    </row>
    <row r="1124" spans="2:7">
      <c r="B1124" s="52">
        <v>779901</v>
      </c>
      <c r="C1124" s="26">
        <v>7</v>
      </c>
      <c r="D1124" s="26">
        <v>7</v>
      </c>
      <c r="E1124" s="26">
        <v>99</v>
      </c>
      <c r="F1124" s="42" t="s">
        <v>68</v>
      </c>
      <c r="G1124" s="27" t="s">
        <v>737</v>
      </c>
    </row>
    <row r="1125" spans="2:7">
      <c r="B1125" s="52">
        <v>78</v>
      </c>
      <c r="C1125" s="29">
        <v>7</v>
      </c>
      <c r="D1125" s="30">
        <v>8</v>
      </c>
      <c r="E1125" s="31"/>
      <c r="F1125" s="32"/>
      <c r="G1125" s="41" t="s">
        <v>738</v>
      </c>
    </row>
    <row r="1126" spans="2:7">
      <c r="B1126" s="52">
        <v>7801</v>
      </c>
      <c r="C1126" s="33">
        <v>7</v>
      </c>
      <c r="D1126" s="33">
        <v>8</v>
      </c>
      <c r="E1126" s="42" t="s">
        <v>68</v>
      </c>
      <c r="F1126" s="35"/>
      <c r="G1126" s="36" t="s">
        <v>739</v>
      </c>
    </row>
    <row r="1127" spans="2:7">
      <c r="B1127" s="52">
        <v>780101</v>
      </c>
      <c r="C1127" s="26">
        <v>7</v>
      </c>
      <c r="D1127" s="26">
        <v>8</v>
      </c>
      <c r="E1127" s="42" t="s">
        <v>68</v>
      </c>
      <c r="F1127" s="42" t="s">
        <v>68</v>
      </c>
      <c r="G1127" s="27" t="s">
        <v>477</v>
      </c>
    </row>
    <row r="1128" spans="2:7">
      <c r="B1128" s="52">
        <v>780102</v>
      </c>
      <c r="C1128" s="26">
        <v>7</v>
      </c>
      <c r="D1128" s="26">
        <v>8</v>
      </c>
      <c r="E1128" s="42" t="s">
        <v>68</v>
      </c>
      <c r="F1128" s="42" t="s">
        <v>70</v>
      </c>
      <c r="G1128" s="27" t="s">
        <v>740</v>
      </c>
    </row>
    <row r="1129" spans="2:7">
      <c r="B1129" s="52">
        <v>780103</v>
      </c>
      <c r="C1129" s="26">
        <v>7</v>
      </c>
      <c r="D1129" s="26">
        <v>8</v>
      </c>
      <c r="E1129" s="42" t="s">
        <v>68</v>
      </c>
      <c r="F1129" s="42" t="s">
        <v>72</v>
      </c>
      <c r="G1129" s="27" t="s">
        <v>479</v>
      </c>
    </row>
    <row r="1130" spans="2:7">
      <c r="B1130" s="52">
        <v>780104</v>
      </c>
      <c r="C1130" s="26">
        <v>7</v>
      </c>
      <c r="D1130" s="26">
        <v>8</v>
      </c>
      <c r="E1130" s="42" t="s">
        <v>68</v>
      </c>
      <c r="F1130" s="42" t="s">
        <v>90</v>
      </c>
      <c r="G1130" s="27" t="s">
        <v>480</v>
      </c>
    </row>
    <row r="1131" spans="2:7">
      <c r="B1131" s="52">
        <v>780105</v>
      </c>
      <c r="C1131" s="26">
        <v>7</v>
      </c>
      <c r="D1131" s="26">
        <v>8</v>
      </c>
      <c r="E1131" s="42" t="s">
        <v>68</v>
      </c>
      <c r="F1131" s="42" t="s">
        <v>74</v>
      </c>
      <c r="G1131" s="27" t="s">
        <v>481</v>
      </c>
    </row>
    <row r="1132" spans="2:7">
      <c r="B1132" s="52">
        <v>780106</v>
      </c>
      <c r="C1132" s="26">
        <v>7</v>
      </c>
      <c r="D1132" s="26">
        <v>8</v>
      </c>
      <c r="E1132" s="42" t="s">
        <v>68</v>
      </c>
      <c r="F1132" s="42" t="s">
        <v>76</v>
      </c>
      <c r="G1132" s="27" t="s">
        <v>482</v>
      </c>
    </row>
    <row r="1133" spans="2:7">
      <c r="B1133" s="52">
        <v>780108</v>
      </c>
      <c r="C1133" s="26">
        <v>7</v>
      </c>
      <c r="D1133" s="26">
        <v>8</v>
      </c>
      <c r="E1133" s="42" t="s">
        <v>68</v>
      </c>
      <c r="F1133" s="42" t="s">
        <v>80</v>
      </c>
      <c r="G1133" s="27" t="s">
        <v>483</v>
      </c>
    </row>
    <row r="1134" spans="2:7">
      <c r="B1134" s="52">
        <v>7802</v>
      </c>
      <c r="C1134" s="33">
        <v>7</v>
      </c>
      <c r="D1134" s="33">
        <v>8</v>
      </c>
      <c r="E1134" s="42" t="s">
        <v>70</v>
      </c>
      <c r="F1134" s="35"/>
      <c r="G1134" s="36" t="s">
        <v>741</v>
      </c>
    </row>
    <row r="1135" spans="2:7">
      <c r="B1135" s="52">
        <v>780203</v>
      </c>
      <c r="C1135" s="26">
        <v>7</v>
      </c>
      <c r="D1135" s="26">
        <v>8</v>
      </c>
      <c r="E1135" s="42" t="s">
        <v>70</v>
      </c>
      <c r="F1135" s="42" t="s">
        <v>72</v>
      </c>
      <c r="G1135" s="27" t="s">
        <v>742</v>
      </c>
    </row>
    <row r="1136" spans="2:7">
      <c r="B1136" s="52">
        <v>780204</v>
      </c>
      <c r="C1136" s="26">
        <v>7</v>
      </c>
      <c r="D1136" s="26">
        <v>8</v>
      </c>
      <c r="E1136" s="42" t="s">
        <v>70</v>
      </c>
      <c r="F1136" s="42" t="s">
        <v>90</v>
      </c>
      <c r="G1136" s="27" t="s">
        <v>743</v>
      </c>
    </row>
    <row r="1137" spans="2:7">
      <c r="B1137" s="52">
        <v>780206</v>
      </c>
      <c r="C1137" s="26">
        <v>7</v>
      </c>
      <c r="D1137" s="26">
        <v>8</v>
      </c>
      <c r="E1137" s="42" t="s">
        <v>70</v>
      </c>
      <c r="F1137" s="42" t="s">
        <v>76</v>
      </c>
      <c r="G1137" s="27" t="s">
        <v>744</v>
      </c>
    </row>
    <row r="1138" spans="2:7">
      <c r="B1138" s="52">
        <v>780208</v>
      </c>
      <c r="C1138" s="26">
        <v>7</v>
      </c>
      <c r="D1138" s="26">
        <v>8</v>
      </c>
      <c r="E1138" s="42" t="s">
        <v>70</v>
      </c>
      <c r="F1138" s="42" t="s">
        <v>80</v>
      </c>
      <c r="G1138" s="27" t="s">
        <v>745</v>
      </c>
    </row>
    <row r="1139" spans="2:7">
      <c r="B1139" s="52">
        <v>780210</v>
      </c>
      <c r="C1139" s="26">
        <v>7</v>
      </c>
      <c r="D1139" s="26">
        <v>8</v>
      </c>
      <c r="E1139" s="42" t="s">
        <v>70</v>
      </c>
      <c r="F1139" s="26">
        <v>10</v>
      </c>
      <c r="G1139" s="27" t="s">
        <v>746</v>
      </c>
    </row>
    <row r="1140" spans="2:7">
      <c r="B1140" s="52">
        <v>7803</v>
      </c>
      <c r="C1140" s="33">
        <v>7</v>
      </c>
      <c r="D1140" s="33">
        <v>8</v>
      </c>
      <c r="E1140" s="42" t="s">
        <v>72</v>
      </c>
      <c r="F1140" s="35"/>
      <c r="G1140" s="36" t="s">
        <v>747</v>
      </c>
    </row>
    <row r="1141" spans="2:7">
      <c r="B1141" s="52">
        <v>780301</v>
      </c>
      <c r="C1141" s="26">
        <v>7</v>
      </c>
      <c r="D1141" s="26">
        <v>8</v>
      </c>
      <c r="E1141" s="42" t="s">
        <v>72</v>
      </c>
      <c r="F1141" s="42" t="s">
        <v>68</v>
      </c>
      <c r="G1141" s="27" t="s">
        <v>748</v>
      </c>
    </row>
    <row r="1142" spans="2:7">
      <c r="B1142" s="52">
        <v>780302</v>
      </c>
      <c r="C1142" s="26">
        <v>7</v>
      </c>
      <c r="D1142" s="26">
        <v>8</v>
      </c>
      <c r="E1142" s="42" t="s">
        <v>72</v>
      </c>
      <c r="F1142" s="42" t="s">
        <v>70</v>
      </c>
      <c r="G1142" s="27" t="s">
        <v>749</v>
      </c>
    </row>
    <row r="1143" spans="2:7">
      <c r="B1143" s="52">
        <v>780304</v>
      </c>
      <c r="C1143" s="26">
        <v>7</v>
      </c>
      <c r="D1143" s="26">
        <v>8</v>
      </c>
      <c r="E1143" s="42" t="s">
        <v>72</v>
      </c>
      <c r="F1143" s="42" t="s">
        <v>90</v>
      </c>
      <c r="G1143" s="27" t="s">
        <v>750</v>
      </c>
    </row>
    <row r="1144" spans="2:7">
      <c r="B1144" s="52">
        <v>7805</v>
      </c>
      <c r="C1144" s="33">
        <v>7</v>
      </c>
      <c r="D1144" s="33">
        <v>8</v>
      </c>
      <c r="E1144" s="42" t="s">
        <v>74</v>
      </c>
      <c r="F1144" s="35"/>
      <c r="G1144" s="36" t="s">
        <v>751</v>
      </c>
    </row>
    <row r="1145" spans="2:7">
      <c r="B1145" s="52">
        <v>780509</v>
      </c>
      <c r="C1145" s="26">
        <v>7</v>
      </c>
      <c r="D1145" s="26">
        <v>8</v>
      </c>
      <c r="E1145" s="42" t="s">
        <v>74</v>
      </c>
      <c r="F1145" s="42" t="s">
        <v>82</v>
      </c>
      <c r="G1145" s="27" t="s">
        <v>752</v>
      </c>
    </row>
    <row r="1146" spans="2:7">
      <c r="B1146" s="52">
        <v>780515</v>
      </c>
      <c r="C1146" s="26">
        <v>7</v>
      </c>
      <c r="D1146" s="26">
        <v>8</v>
      </c>
      <c r="E1146" s="42" t="s">
        <v>74</v>
      </c>
      <c r="F1146" s="26">
        <v>15</v>
      </c>
      <c r="G1146" s="27" t="s">
        <v>523</v>
      </c>
    </row>
    <row r="1147" spans="2:7">
      <c r="B1147" s="52">
        <v>780516</v>
      </c>
      <c r="C1147" s="26">
        <v>7</v>
      </c>
      <c r="D1147" s="26">
        <v>8</v>
      </c>
      <c r="E1147" s="42" t="s">
        <v>74</v>
      </c>
      <c r="F1147" s="26">
        <v>16</v>
      </c>
      <c r="G1147" s="27" t="s">
        <v>753</v>
      </c>
    </row>
    <row r="1148" spans="2:7" ht="24">
      <c r="B1148" s="52">
        <v>7806</v>
      </c>
      <c r="C1148" s="33">
        <v>7</v>
      </c>
      <c r="D1148" s="33">
        <v>8</v>
      </c>
      <c r="E1148" s="42" t="s">
        <v>76</v>
      </c>
      <c r="F1148" s="35"/>
      <c r="G1148" s="47" t="s">
        <v>754</v>
      </c>
    </row>
    <row r="1149" spans="2:7">
      <c r="B1149" s="52">
        <v>780603</v>
      </c>
      <c r="C1149" s="26">
        <v>7</v>
      </c>
      <c r="D1149" s="26">
        <v>8</v>
      </c>
      <c r="E1149" s="42" t="s">
        <v>76</v>
      </c>
      <c r="F1149" s="42" t="s">
        <v>72</v>
      </c>
      <c r="G1149" s="27" t="s">
        <v>755</v>
      </c>
    </row>
    <row r="1150" spans="2:7">
      <c r="B1150" s="52">
        <v>780604</v>
      </c>
      <c r="C1150" s="26">
        <v>7</v>
      </c>
      <c r="D1150" s="26">
        <v>8</v>
      </c>
      <c r="E1150" s="42" t="s">
        <v>76</v>
      </c>
      <c r="F1150" s="42" t="s">
        <v>90</v>
      </c>
      <c r="G1150" s="27" t="s">
        <v>527</v>
      </c>
    </row>
    <row r="1151" spans="2:7">
      <c r="B1151" s="52">
        <v>780605</v>
      </c>
      <c r="C1151" s="26">
        <v>7</v>
      </c>
      <c r="D1151" s="26">
        <v>8</v>
      </c>
      <c r="E1151" s="42" t="s">
        <v>76</v>
      </c>
      <c r="F1151" s="42" t="s">
        <v>74</v>
      </c>
      <c r="G1151" s="27" t="s">
        <v>528</v>
      </c>
    </row>
    <row r="1152" spans="2:7">
      <c r="B1152" s="52">
        <v>780606</v>
      </c>
      <c r="C1152" s="26">
        <v>7</v>
      </c>
      <c r="D1152" s="26">
        <v>8</v>
      </c>
      <c r="E1152" s="42" t="s">
        <v>76</v>
      </c>
      <c r="F1152" s="42" t="s">
        <v>76</v>
      </c>
      <c r="G1152" s="27" t="s">
        <v>529</v>
      </c>
    </row>
    <row r="1153" spans="2:7">
      <c r="B1153" s="52">
        <v>780628</v>
      </c>
      <c r="C1153" s="26">
        <v>7</v>
      </c>
      <c r="D1153" s="26">
        <v>8</v>
      </c>
      <c r="E1153" s="42" t="s">
        <v>76</v>
      </c>
      <c r="F1153" s="26">
        <v>28</v>
      </c>
      <c r="G1153" s="27" t="s">
        <v>756</v>
      </c>
    </row>
    <row r="1154" spans="2:7">
      <c r="B1154" s="52">
        <v>780629</v>
      </c>
      <c r="C1154" s="26">
        <v>7</v>
      </c>
      <c r="D1154" s="26">
        <v>8</v>
      </c>
      <c r="E1154" s="42" t="s">
        <v>76</v>
      </c>
      <c r="F1154" s="26">
        <v>29</v>
      </c>
      <c r="G1154" s="27" t="s">
        <v>757</v>
      </c>
    </row>
    <row r="1155" spans="2:7">
      <c r="B1155" s="52">
        <v>780630</v>
      </c>
      <c r="C1155" s="26">
        <v>7</v>
      </c>
      <c r="D1155" s="26">
        <v>8</v>
      </c>
      <c r="E1155" s="42" t="s">
        <v>76</v>
      </c>
      <c r="F1155" s="26">
        <v>30</v>
      </c>
      <c r="G1155" s="27" t="s">
        <v>536</v>
      </c>
    </row>
    <row r="1156" spans="2:7" ht="24">
      <c r="B1156" s="52">
        <v>780631</v>
      </c>
      <c r="C1156" s="26">
        <v>7</v>
      </c>
      <c r="D1156" s="26">
        <v>8</v>
      </c>
      <c r="E1156" s="42" t="s">
        <v>76</v>
      </c>
      <c r="F1156" s="26">
        <v>31</v>
      </c>
      <c r="G1156" s="28" t="s">
        <v>537</v>
      </c>
    </row>
    <row r="1157" spans="2:7">
      <c r="B1157" s="52">
        <v>780632</v>
      </c>
      <c r="C1157" s="26">
        <v>7</v>
      </c>
      <c r="D1157" s="26">
        <v>8</v>
      </c>
      <c r="E1157" s="42" t="s">
        <v>76</v>
      </c>
      <c r="F1157" s="26">
        <v>32</v>
      </c>
      <c r="G1157" s="27" t="s">
        <v>538</v>
      </c>
    </row>
    <row r="1158" spans="2:7">
      <c r="B1158" s="52">
        <v>780633</v>
      </c>
      <c r="C1158" s="26">
        <v>7</v>
      </c>
      <c r="D1158" s="26">
        <v>8</v>
      </c>
      <c r="E1158" s="42" t="s">
        <v>76</v>
      </c>
      <c r="F1158" s="26">
        <v>33</v>
      </c>
      <c r="G1158" s="27" t="s">
        <v>539</v>
      </c>
    </row>
    <row r="1159" spans="2:7">
      <c r="B1159" s="52">
        <v>780634</v>
      </c>
      <c r="C1159" s="26">
        <v>7</v>
      </c>
      <c r="D1159" s="26">
        <v>8</v>
      </c>
      <c r="E1159" s="42" t="s">
        <v>76</v>
      </c>
      <c r="F1159" s="26">
        <v>34</v>
      </c>
      <c r="G1159" s="27" t="s">
        <v>540</v>
      </c>
    </row>
    <row r="1160" spans="2:7" ht="24">
      <c r="B1160" s="52">
        <v>780642</v>
      </c>
      <c r="C1160" s="26">
        <v>7</v>
      </c>
      <c r="D1160" s="26">
        <v>8</v>
      </c>
      <c r="E1160" s="42" t="s">
        <v>76</v>
      </c>
      <c r="F1160" s="26">
        <v>42</v>
      </c>
      <c r="G1160" s="28" t="s">
        <v>758</v>
      </c>
    </row>
    <row r="1161" spans="2:7" ht="24">
      <c r="B1161" s="52">
        <v>780643</v>
      </c>
      <c r="C1161" s="26">
        <v>7</v>
      </c>
      <c r="D1161" s="26">
        <v>8</v>
      </c>
      <c r="E1161" s="42" t="s">
        <v>76</v>
      </c>
      <c r="F1161" s="26">
        <v>43</v>
      </c>
      <c r="G1161" s="28" t="s">
        <v>759</v>
      </c>
    </row>
    <row r="1162" spans="2:7" ht="24">
      <c r="B1162" s="52">
        <v>7807</v>
      </c>
      <c r="C1162" s="33">
        <v>7</v>
      </c>
      <c r="D1162" s="33">
        <v>8</v>
      </c>
      <c r="E1162" s="42" t="s">
        <v>78</v>
      </c>
      <c r="F1162" s="35"/>
      <c r="G1162" s="47" t="s">
        <v>760</v>
      </c>
    </row>
    <row r="1163" spans="2:7">
      <c r="B1163" s="52">
        <v>780701</v>
      </c>
      <c r="C1163" s="26">
        <v>7</v>
      </c>
      <c r="D1163" s="26">
        <v>8</v>
      </c>
      <c r="E1163" s="42" t="s">
        <v>78</v>
      </c>
      <c r="F1163" s="42" t="s">
        <v>68</v>
      </c>
      <c r="G1163" s="27" t="s">
        <v>761</v>
      </c>
    </row>
    <row r="1164" spans="2:7">
      <c r="B1164" s="52">
        <v>780702</v>
      </c>
      <c r="C1164" s="26">
        <v>7</v>
      </c>
      <c r="D1164" s="26">
        <v>8</v>
      </c>
      <c r="E1164" s="42" t="s">
        <v>78</v>
      </c>
      <c r="F1164" s="42" t="s">
        <v>70</v>
      </c>
      <c r="G1164" s="27" t="s">
        <v>762</v>
      </c>
    </row>
    <row r="1165" spans="2:7">
      <c r="B1165" s="52">
        <v>780703</v>
      </c>
      <c r="C1165" s="26">
        <v>7</v>
      </c>
      <c r="D1165" s="26">
        <v>8</v>
      </c>
      <c r="E1165" s="42" t="s">
        <v>78</v>
      </c>
      <c r="F1165" s="42" t="s">
        <v>72</v>
      </c>
      <c r="G1165" s="27" t="s">
        <v>763</v>
      </c>
    </row>
    <row r="1166" spans="2:7">
      <c r="B1166" s="52">
        <v>780704</v>
      </c>
      <c r="C1166" s="26">
        <v>7</v>
      </c>
      <c r="D1166" s="26">
        <v>8</v>
      </c>
      <c r="E1166" s="42" t="s">
        <v>78</v>
      </c>
      <c r="F1166" s="42" t="s">
        <v>90</v>
      </c>
      <c r="G1166" s="27" t="s">
        <v>764</v>
      </c>
    </row>
    <row r="1167" spans="2:7">
      <c r="B1167" s="52">
        <v>780705</v>
      </c>
      <c r="C1167" s="26">
        <v>7</v>
      </c>
      <c r="D1167" s="26">
        <v>8</v>
      </c>
      <c r="E1167" s="42" t="s">
        <v>78</v>
      </c>
      <c r="F1167" s="42" t="s">
        <v>74</v>
      </c>
      <c r="G1167" s="27" t="s">
        <v>765</v>
      </c>
    </row>
    <row r="1168" spans="2:7">
      <c r="B1168" s="52">
        <v>780706</v>
      </c>
      <c r="C1168" s="26">
        <v>7</v>
      </c>
      <c r="D1168" s="26">
        <v>8</v>
      </c>
      <c r="E1168" s="42" t="s">
        <v>78</v>
      </c>
      <c r="F1168" s="42" t="s">
        <v>76</v>
      </c>
      <c r="G1168" s="27" t="s">
        <v>766</v>
      </c>
    </row>
    <row r="1169" spans="2:7">
      <c r="B1169" s="52">
        <v>780707</v>
      </c>
      <c r="C1169" s="26">
        <v>7</v>
      </c>
      <c r="D1169" s="26">
        <v>8</v>
      </c>
      <c r="E1169" s="42" t="s">
        <v>78</v>
      </c>
      <c r="F1169" s="42" t="s">
        <v>78</v>
      </c>
      <c r="G1169" s="27" t="s">
        <v>767</v>
      </c>
    </row>
    <row r="1170" spans="2:7">
      <c r="B1170" s="52">
        <v>780708</v>
      </c>
      <c r="C1170" s="26">
        <v>7</v>
      </c>
      <c r="D1170" s="26">
        <v>8</v>
      </c>
      <c r="E1170" s="42" t="s">
        <v>78</v>
      </c>
      <c r="F1170" s="42" t="s">
        <v>80</v>
      </c>
      <c r="G1170" s="27" t="s">
        <v>768</v>
      </c>
    </row>
    <row r="1171" spans="2:7">
      <c r="B1171" s="52">
        <v>780709</v>
      </c>
      <c r="C1171" s="26">
        <v>7</v>
      </c>
      <c r="D1171" s="26">
        <v>8</v>
      </c>
      <c r="E1171" s="42" t="s">
        <v>78</v>
      </c>
      <c r="F1171" s="42" t="s">
        <v>82</v>
      </c>
      <c r="G1171" s="27" t="s">
        <v>769</v>
      </c>
    </row>
    <row r="1172" spans="2:7" ht="24">
      <c r="B1172" s="52">
        <v>780710</v>
      </c>
      <c r="C1172" s="26">
        <v>7</v>
      </c>
      <c r="D1172" s="26">
        <v>8</v>
      </c>
      <c r="E1172" s="42" t="s">
        <v>78</v>
      </c>
      <c r="F1172" s="26">
        <v>10</v>
      </c>
      <c r="G1172" s="28" t="s">
        <v>770</v>
      </c>
    </row>
    <row r="1173" spans="2:7">
      <c r="B1173" s="52">
        <v>780711</v>
      </c>
      <c r="C1173" s="26">
        <v>7</v>
      </c>
      <c r="D1173" s="26">
        <v>8</v>
      </c>
      <c r="E1173" s="42" t="s">
        <v>78</v>
      </c>
      <c r="F1173" s="26">
        <v>11</v>
      </c>
      <c r="G1173" s="27" t="s">
        <v>771</v>
      </c>
    </row>
    <row r="1174" spans="2:7">
      <c r="B1174" s="52">
        <v>780712</v>
      </c>
      <c r="C1174" s="26">
        <v>7</v>
      </c>
      <c r="D1174" s="26">
        <v>8</v>
      </c>
      <c r="E1174" s="42" t="s">
        <v>78</v>
      </c>
      <c r="F1174" s="26">
        <v>12</v>
      </c>
      <c r="G1174" s="27" t="s">
        <v>772</v>
      </c>
    </row>
    <row r="1175" spans="2:7" ht="24">
      <c r="B1175" s="52">
        <v>780713</v>
      </c>
      <c r="C1175" s="26">
        <v>7</v>
      </c>
      <c r="D1175" s="26">
        <v>8</v>
      </c>
      <c r="E1175" s="42" t="s">
        <v>78</v>
      </c>
      <c r="F1175" s="26">
        <v>13</v>
      </c>
      <c r="G1175" s="27" t="s">
        <v>773</v>
      </c>
    </row>
    <row r="1176" spans="2:7">
      <c r="B1176" s="52">
        <v>780714</v>
      </c>
      <c r="C1176" s="26">
        <v>7</v>
      </c>
      <c r="D1176" s="26">
        <v>8</v>
      </c>
      <c r="E1176" s="42" t="s">
        <v>78</v>
      </c>
      <c r="F1176" s="26">
        <v>14</v>
      </c>
      <c r="G1176" s="27" t="s">
        <v>774</v>
      </c>
    </row>
    <row r="1177" spans="2:7">
      <c r="B1177" s="52">
        <v>780715</v>
      </c>
      <c r="C1177" s="26">
        <v>7</v>
      </c>
      <c r="D1177" s="26">
        <v>8</v>
      </c>
      <c r="E1177" s="42" t="s">
        <v>78</v>
      </c>
      <c r="F1177" s="26">
        <v>15</v>
      </c>
      <c r="G1177" s="27" t="s">
        <v>775</v>
      </c>
    </row>
    <row r="1178" spans="2:7">
      <c r="B1178" s="52">
        <v>780716</v>
      </c>
      <c r="C1178" s="26">
        <v>7</v>
      </c>
      <c r="D1178" s="26">
        <v>8</v>
      </c>
      <c r="E1178" s="42" t="s">
        <v>78</v>
      </c>
      <c r="F1178" s="26">
        <v>16</v>
      </c>
      <c r="G1178" s="27" t="s">
        <v>776</v>
      </c>
    </row>
    <row r="1179" spans="2:7">
      <c r="B1179" s="52">
        <v>780717</v>
      </c>
      <c r="C1179" s="26">
        <v>7</v>
      </c>
      <c r="D1179" s="26">
        <v>8</v>
      </c>
      <c r="E1179" s="42" t="s">
        <v>78</v>
      </c>
      <c r="F1179" s="26">
        <v>17</v>
      </c>
      <c r="G1179" s="27" t="s">
        <v>777</v>
      </c>
    </row>
    <row r="1180" spans="2:7">
      <c r="B1180" s="52">
        <v>780718</v>
      </c>
      <c r="C1180" s="26">
        <v>7</v>
      </c>
      <c r="D1180" s="26">
        <v>8</v>
      </c>
      <c r="E1180" s="42" t="s">
        <v>78</v>
      </c>
      <c r="F1180" s="26">
        <v>18</v>
      </c>
      <c r="G1180" s="27" t="s">
        <v>778</v>
      </c>
    </row>
    <row r="1181" spans="2:7">
      <c r="B1181" s="52">
        <v>780719</v>
      </c>
      <c r="C1181" s="26">
        <v>7</v>
      </c>
      <c r="D1181" s="26">
        <v>8</v>
      </c>
      <c r="E1181" s="42" t="s">
        <v>78</v>
      </c>
      <c r="F1181" s="26">
        <v>19</v>
      </c>
      <c r="G1181" s="27" t="s">
        <v>779</v>
      </c>
    </row>
    <row r="1182" spans="2:7" ht="24">
      <c r="B1182" s="52">
        <v>780720</v>
      </c>
      <c r="C1182" s="26">
        <v>7</v>
      </c>
      <c r="D1182" s="26">
        <v>8</v>
      </c>
      <c r="E1182" s="42" t="s">
        <v>78</v>
      </c>
      <c r="F1182" s="26">
        <v>20</v>
      </c>
      <c r="G1182" s="28" t="s">
        <v>780</v>
      </c>
    </row>
    <row r="1183" spans="2:7" ht="24">
      <c r="B1183" s="52">
        <v>780721</v>
      </c>
      <c r="C1183" s="26">
        <v>7</v>
      </c>
      <c r="D1183" s="26">
        <v>8</v>
      </c>
      <c r="E1183" s="42" t="s">
        <v>78</v>
      </c>
      <c r="F1183" s="26">
        <v>21</v>
      </c>
      <c r="G1183" s="28" t="s">
        <v>781</v>
      </c>
    </row>
    <row r="1184" spans="2:7" ht="24">
      <c r="B1184" s="52">
        <v>780722</v>
      </c>
      <c r="C1184" s="26">
        <v>7</v>
      </c>
      <c r="D1184" s="26">
        <v>8</v>
      </c>
      <c r="E1184" s="42" t="s">
        <v>78</v>
      </c>
      <c r="F1184" s="26">
        <v>22</v>
      </c>
      <c r="G1184" s="28" t="s">
        <v>782</v>
      </c>
    </row>
    <row r="1185" spans="2:7" ht="24">
      <c r="B1185" s="52">
        <v>780723</v>
      </c>
      <c r="C1185" s="26">
        <v>7</v>
      </c>
      <c r="D1185" s="26">
        <v>8</v>
      </c>
      <c r="E1185" s="42" t="s">
        <v>78</v>
      </c>
      <c r="F1185" s="26">
        <v>23</v>
      </c>
      <c r="G1185" s="28" t="s">
        <v>783</v>
      </c>
    </row>
    <row r="1186" spans="2:7" ht="24">
      <c r="B1186" s="52">
        <v>780724</v>
      </c>
      <c r="C1186" s="26">
        <v>7</v>
      </c>
      <c r="D1186" s="26">
        <v>8</v>
      </c>
      <c r="E1186" s="42" t="s">
        <v>78</v>
      </c>
      <c r="F1186" s="26">
        <v>24</v>
      </c>
      <c r="G1186" s="28" t="s">
        <v>784</v>
      </c>
    </row>
    <row r="1187" spans="2:7" ht="24">
      <c r="B1187" s="52">
        <v>780725</v>
      </c>
      <c r="C1187" s="26">
        <v>7</v>
      </c>
      <c r="D1187" s="26">
        <v>8</v>
      </c>
      <c r="E1187" s="42" t="s">
        <v>78</v>
      </c>
      <c r="F1187" s="26">
        <v>25</v>
      </c>
      <c r="G1187" s="28" t="s">
        <v>785</v>
      </c>
    </row>
    <row r="1188" spans="2:7" ht="24">
      <c r="B1188" s="52">
        <v>780726</v>
      </c>
      <c r="C1188" s="26">
        <v>7</v>
      </c>
      <c r="D1188" s="26">
        <v>8</v>
      </c>
      <c r="E1188" s="42" t="s">
        <v>78</v>
      </c>
      <c r="F1188" s="26">
        <v>26</v>
      </c>
      <c r="G1188" s="27" t="s">
        <v>786</v>
      </c>
    </row>
    <row r="1189" spans="2:7" ht="24">
      <c r="B1189" s="52">
        <v>780727</v>
      </c>
      <c r="C1189" s="26">
        <v>7</v>
      </c>
      <c r="D1189" s="26">
        <v>8</v>
      </c>
      <c r="E1189" s="42" t="s">
        <v>78</v>
      </c>
      <c r="F1189" s="26">
        <v>27</v>
      </c>
      <c r="G1189" s="28" t="s">
        <v>787</v>
      </c>
    </row>
    <row r="1190" spans="2:7">
      <c r="B1190" s="52">
        <v>780728</v>
      </c>
      <c r="C1190" s="26">
        <v>7</v>
      </c>
      <c r="D1190" s="26">
        <v>8</v>
      </c>
      <c r="E1190" s="42" t="s">
        <v>78</v>
      </c>
      <c r="F1190" s="26">
        <v>28</v>
      </c>
      <c r="G1190" s="27" t="s">
        <v>788</v>
      </c>
    </row>
    <row r="1191" spans="2:7" ht="24">
      <c r="B1191" s="52">
        <v>780729</v>
      </c>
      <c r="C1191" s="26">
        <v>7</v>
      </c>
      <c r="D1191" s="26">
        <v>8</v>
      </c>
      <c r="E1191" s="42" t="s">
        <v>78</v>
      </c>
      <c r="F1191" s="26">
        <v>29</v>
      </c>
      <c r="G1191" s="28" t="s">
        <v>789</v>
      </c>
    </row>
    <row r="1192" spans="2:7">
      <c r="B1192" s="52">
        <v>780730</v>
      </c>
      <c r="C1192" s="26">
        <v>7</v>
      </c>
      <c r="D1192" s="26">
        <v>8</v>
      </c>
      <c r="E1192" s="42" t="s">
        <v>78</v>
      </c>
      <c r="F1192" s="26">
        <v>30</v>
      </c>
      <c r="G1192" s="27" t="s">
        <v>790</v>
      </c>
    </row>
    <row r="1193" spans="2:7">
      <c r="B1193" s="52">
        <v>780731</v>
      </c>
      <c r="C1193" s="26">
        <v>7</v>
      </c>
      <c r="D1193" s="26">
        <v>8</v>
      </c>
      <c r="E1193" s="42" t="s">
        <v>78</v>
      </c>
      <c r="F1193" s="26">
        <v>31</v>
      </c>
      <c r="G1193" s="27" t="s">
        <v>791</v>
      </c>
    </row>
    <row r="1194" spans="2:7">
      <c r="B1194" s="52">
        <v>780732</v>
      </c>
      <c r="C1194" s="26">
        <v>7</v>
      </c>
      <c r="D1194" s="26">
        <v>8</v>
      </c>
      <c r="E1194" s="42" t="s">
        <v>78</v>
      </c>
      <c r="F1194" s="26">
        <v>32</v>
      </c>
      <c r="G1194" s="27" t="s">
        <v>792</v>
      </c>
    </row>
    <row r="1195" spans="2:7">
      <c r="B1195" s="52">
        <v>780735</v>
      </c>
      <c r="C1195" s="26">
        <v>7</v>
      </c>
      <c r="D1195" s="26">
        <v>8</v>
      </c>
      <c r="E1195" s="42" t="s">
        <v>78</v>
      </c>
      <c r="F1195" s="26">
        <v>35</v>
      </c>
      <c r="G1195" s="27" t="s">
        <v>793</v>
      </c>
    </row>
    <row r="1196" spans="2:7" ht="24">
      <c r="B1196" s="52">
        <v>7808</v>
      </c>
      <c r="C1196" s="33">
        <v>7</v>
      </c>
      <c r="D1196" s="33">
        <v>8</v>
      </c>
      <c r="E1196" s="42" t="s">
        <v>80</v>
      </c>
      <c r="F1196" s="35"/>
      <c r="G1196" s="47" t="s">
        <v>794</v>
      </c>
    </row>
    <row r="1197" spans="2:7">
      <c r="B1197" s="52">
        <v>780801</v>
      </c>
      <c r="C1197" s="26">
        <v>7</v>
      </c>
      <c r="D1197" s="26">
        <v>8</v>
      </c>
      <c r="E1197" s="42" t="s">
        <v>80</v>
      </c>
      <c r="F1197" s="42" t="s">
        <v>68</v>
      </c>
      <c r="G1197" s="27" t="s">
        <v>562</v>
      </c>
    </row>
    <row r="1198" spans="2:7">
      <c r="B1198" s="52">
        <v>780802</v>
      </c>
      <c r="C1198" s="26">
        <v>7</v>
      </c>
      <c r="D1198" s="26">
        <v>8</v>
      </c>
      <c r="E1198" s="42" t="s">
        <v>80</v>
      </c>
      <c r="F1198" s="42" t="s">
        <v>70</v>
      </c>
      <c r="G1198" s="27" t="s">
        <v>478</v>
      </c>
    </row>
    <row r="1199" spans="2:7">
      <c r="B1199" s="52">
        <v>780803</v>
      </c>
      <c r="C1199" s="26">
        <v>7</v>
      </c>
      <c r="D1199" s="26">
        <v>8</v>
      </c>
      <c r="E1199" s="42" t="s">
        <v>80</v>
      </c>
      <c r="F1199" s="42" t="s">
        <v>72</v>
      </c>
      <c r="G1199" s="27" t="s">
        <v>479</v>
      </c>
    </row>
    <row r="1200" spans="2:7">
      <c r="B1200" s="52">
        <v>780804</v>
      </c>
      <c r="C1200" s="26">
        <v>7</v>
      </c>
      <c r="D1200" s="26">
        <v>8</v>
      </c>
      <c r="E1200" s="42" t="s">
        <v>80</v>
      </c>
      <c r="F1200" s="42" t="s">
        <v>90</v>
      </c>
      <c r="G1200" s="27" t="s">
        <v>480</v>
      </c>
    </row>
    <row r="1201" spans="2:7">
      <c r="B1201" s="52">
        <v>780805</v>
      </c>
      <c r="C1201" s="26">
        <v>7</v>
      </c>
      <c r="D1201" s="26">
        <v>8</v>
      </c>
      <c r="E1201" s="42" t="s">
        <v>80</v>
      </c>
      <c r="F1201" s="42" t="s">
        <v>74</v>
      </c>
      <c r="G1201" s="27" t="s">
        <v>481</v>
      </c>
    </row>
    <row r="1202" spans="2:7">
      <c r="B1202" s="52">
        <v>780806</v>
      </c>
      <c r="C1202" s="26">
        <v>7</v>
      </c>
      <c r="D1202" s="26">
        <v>8</v>
      </c>
      <c r="E1202" s="42" t="s">
        <v>80</v>
      </c>
      <c r="F1202" s="42" t="s">
        <v>76</v>
      </c>
      <c r="G1202" s="27" t="s">
        <v>482</v>
      </c>
    </row>
    <row r="1203" spans="2:7">
      <c r="B1203" s="52">
        <v>780808</v>
      </c>
      <c r="C1203" s="26">
        <v>7</v>
      </c>
      <c r="D1203" s="26">
        <v>8</v>
      </c>
      <c r="E1203" s="42" t="s">
        <v>80</v>
      </c>
      <c r="F1203" s="42" t="s">
        <v>80</v>
      </c>
      <c r="G1203" s="27" t="s">
        <v>483</v>
      </c>
    </row>
    <row r="1204" spans="2:7">
      <c r="B1204" s="52">
        <v>780811</v>
      </c>
      <c r="C1204" s="26">
        <v>7</v>
      </c>
      <c r="D1204" s="26">
        <v>8</v>
      </c>
      <c r="E1204" s="42" t="s">
        <v>80</v>
      </c>
      <c r="F1204" s="26">
        <v>11</v>
      </c>
      <c r="G1204" s="27" t="s">
        <v>563</v>
      </c>
    </row>
    <row r="1205" spans="2:7" ht="24">
      <c r="B1205" s="52">
        <v>7809</v>
      </c>
      <c r="C1205" s="33">
        <v>7</v>
      </c>
      <c r="D1205" s="33">
        <v>8</v>
      </c>
      <c r="E1205" s="42" t="s">
        <v>82</v>
      </c>
      <c r="F1205" s="35"/>
      <c r="G1205" s="47" t="s">
        <v>795</v>
      </c>
    </row>
    <row r="1206" spans="2:7">
      <c r="B1206" s="52">
        <v>780901</v>
      </c>
      <c r="C1206" s="26">
        <v>7</v>
      </c>
      <c r="D1206" s="26">
        <v>8</v>
      </c>
      <c r="E1206" s="42" t="s">
        <v>82</v>
      </c>
      <c r="F1206" s="42" t="s">
        <v>68</v>
      </c>
      <c r="G1206" s="27" t="s">
        <v>477</v>
      </c>
    </row>
    <row r="1207" spans="2:7">
      <c r="B1207" s="52">
        <v>780902</v>
      </c>
      <c r="C1207" s="26">
        <v>7</v>
      </c>
      <c r="D1207" s="26">
        <v>8</v>
      </c>
      <c r="E1207" s="42" t="s">
        <v>82</v>
      </c>
      <c r="F1207" s="42" t="s">
        <v>70</v>
      </c>
      <c r="G1207" s="27" t="s">
        <v>478</v>
      </c>
    </row>
    <row r="1208" spans="2:7">
      <c r="B1208" s="52">
        <v>780903</v>
      </c>
      <c r="C1208" s="26">
        <v>7</v>
      </c>
      <c r="D1208" s="26">
        <v>8</v>
      </c>
      <c r="E1208" s="42" t="s">
        <v>82</v>
      </c>
      <c r="F1208" s="42" t="s">
        <v>72</v>
      </c>
      <c r="G1208" s="27" t="s">
        <v>479</v>
      </c>
    </row>
    <row r="1209" spans="2:7">
      <c r="B1209" s="52">
        <v>780904</v>
      </c>
      <c r="C1209" s="26">
        <v>7</v>
      </c>
      <c r="D1209" s="26">
        <v>8</v>
      </c>
      <c r="E1209" s="42" t="s">
        <v>82</v>
      </c>
      <c r="F1209" s="42" t="s">
        <v>90</v>
      </c>
      <c r="G1209" s="27" t="s">
        <v>480</v>
      </c>
    </row>
    <row r="1210" spans="2:7">
      <c r="B1210" s="52">
        <v>780905</v>
      </c>
      <c r="C1210" s="26">
        <v>7</v>
      </c>
      <c r="D1210" s="26">
        <v>8</v>
      </c>
      <c r="E1210" s="42" t="s">
        <v>82</v>
      </c>
      <c r="F1210" s="42" t="s">
        <v>74</v>
      </c>
      <c r="G1210" s="27" t="s">
        <v>481</v>
      </c>
    </row>
    <row r="1211" spans="2:7">
      <c r="B1211" s="52">
        <v>780906</v>
      </c>
      <c r="C1211" s="26">
        <v>7</v>
      </c>
      <c r="D1211" s="26">
        <v>8</v>
      </c>
      <c r="E1211" s="42" t="s">
        <v>82</v>
      </c>
      <c r="F1211" s="42" t="s">
        <v>76</v>
      </c>
      <c r="G1211" s="27" t="s">
        <v>482</v>
      </c>
    </row>
    <row r="1212" spans="2:7">
      <c r="B1212" s="52">
        <v>780908</v>
      </c>
      <c r="C1212" s="26">
        <v>7</v>
      </c>
      <c r="D1212" s="26">
        <v>8</v>
      </c>
      <c r="E1212" s="42" t="s">
        <v>82</v>
      </c>
      <c r="F1212" s="42" t="s">
        <v>80</v>
      </c>
      <c r="G1212" s="27" t="s">
        <v>483</v>
      </c>
    </row>
    <row r="1213" spans="2:7">
      <c r="B1213" s="52">
        <v>780911</v>
      </c>
      <c r="C1213" s="26">
        <v>7</v>
      </c>
      <c r="D1213" s="26">
        <v>8</v>
      </c>
      <c r="E1213" s="42" t="s">
        <v>82</v>
      </c>
      <c r="F1213" s="26">
        <v>11</v>
      </c>
      <c r="G1213" s="27" t="s">
        <v>563</v>
      </c>
    </row>
    <row r="1214" spans="2:7">
      <c r="B1214" s="52">
        <v>7899</v>
      </c>
      <c r="C1214" s="33">
        <v>7</v>
      </c>
      <c r="D1214" s="33">
        <v>8</v>
      </c>
      <c r="E1214" s="44">
        <v>99</v>
      </c>
      <c r="F1214" s="45"/>
      <c r="G1214" s="36" t="s">
        <v>182</v>
      </c>
    </row>
    <row r="1215" spans="2:7">
      <c r="B1215" s="52">
        <v>789901</v>
      </c>
      <c r="C1215" s="26">
        <v>7</v>
      </c>
      <c r="D1215" s="26">
        <v>8</v>
      </c>
      <c r="E1215" s="26">
        <v>99</v>
      </c>
      <c r="F1215" s="42" t="s">
        <v>68</v>
      </c>
      <c r="G1215" s="27" t="s">
        <v>796</v>
      </c>
    </row>
    <row r="1216" spans="2:7">
      <c r="B1216" s="52">
        <v>8</v>
      </c>
      <c r="C1216" s="37">
        <v>8</v>
      </c>
      <c r="D1216" s="38"/>
      <c r="E1216" s="38"/>
      <c r="F1216" s="39"/>
      <c r="G1216" s="40" t="s">
        <v>797</v>
      </c>
    </row>
    <row r="1217" spans="2:7">
      <c r="B1217" s="52">
        <v>84</v>
      </c>
      <c r="C1217" s="29">
        <v>8</v>
      </c>
      <c r="D1217" s="30">
        <v>4</v>
      </c>
      <c r="E1217" s="31"/>
      <c r="F1217" s="32"/>
      <c r="G1217" s="41" t="s">
        <v>798</v>
      </c>
    </row>
    <row r="1218" spans="2:7">
      <c r="B1218" s="52">
        <v>8401</v>
      </c>
      <c r="C1218" s="33">
        <v>8</v>
      </c>
      <c r="D1218" s="33">
        <v>4</v>
      </c>
      <c r="E1218" s="42" t="s">
        <v>68</v>
      </c>
      <c r="F1218" s="35"/>
      <c r="G1218" s="36" t="s">
        <v>799</v>
      </c>
    </row>
    <row r="1219" spans="2:7">
      <c r="B1219" s="52">
        <v>840103</v>
      </c>
      <c r="C1219" s="26">
        <v>8</v>
      </c>
      <c r="D1219" s="26">
        <v>4</v>
      </c>
      <c r="E1219" s="42" t="s">
        <v>68</v>
      </c>
      <c r="F1219" s="42" t="s">
        <v>72</v>
      </c>
      <c r="G1219" s="27" t="s">
        <v>800</v>
      </c>
    </row>
    <row r="1220" spans="2:7">
      <c r="B1220" s="52">
        <v>840104</v>
      </c>
      <c r="C1220" s="26">
        <v>8</v>
      </c>
      <c r="D1220" s="26">
        <v>4</v>
      </c>
      <c r="E1220" s="42" t="s">
        <v>68</v>
      </c>
      <c r="F1220" s="42" t="s">
        <v>90</v>
      </c>
      <c r="G1220" s="27" t="s">
        <v>801</v>
      </c>
    </row>
    <row r="1221" spans="2:7">
      <c r="B1221" s="52">
        <v>840105</v>
      </c>
      <c r="C1221" s="26">
        <v>8</v>
      </c>
      <c r="D1221" s="26">
        <v>4</v>
      </c>
      <c r="E1221" s="42" t="s">
        <v>68</v>
      </c>
      <c r="F1221" s="42" t="s">
        <v>74</v>
      </c>
      <c r="G1221" s="27" t="s">
        <v>802</v>
      </c>
    </row>
    <row r="1222" spans="2:7">
      <c r="B1222" s="52">
        <v>840106</v>
      </c>
      <c r="C1222" s="26">
        <v>8</v>
      </c>
      <c r="D1222" s="26">
        <v>4</v>
      </c>
      <c r="E1222" s="42" t="s">
        <v>68</v>
      </c>
      <c r="F1222" s="42" t="s">
        <v>76</v>
      </c>
      <c r="G1222" s="27" t="s">
        <v>803</v>
      </c>
    </row>
    <row r="1223" spans="2:7">
      <c r="B1223" s="52">
        <v>840107</v>
      </c>
      <c r="C1223" s="26">
        <v>8</v>
      </c>
      <c r="D1223" s="26">
        <v>4</v>
      </c>
      <c r="E1223" s="42" t="s">
        <v>68</v>
      </c>
      <c r="F1223" s="42" t="s">
        <v>78</v>
      </c>
      <c r="G1223" s="27" t="s">
        <v>415</v>
      </c>
    </row>
    <row r="1224" spans="2:7">
      <c r="B1224" s="52">
        <v>840108</v>
      </c>
      <c r="C1224" s="26">
        <v>8</v>
      </c>
      <c r="D1224" s="26">
        <v>4</v>
      </c>
      <c r="E1224" s="42" t="s">
        <v>68</v>
      </c>
      <c r="F1224" s="42" t="s">
        <v>80</v>
      </c>
      <c r="G1224" s="27" t="s">
        <v>804</v>
      </c>
    </row>
    <row r="1225" spans="2:7">
      <c r="B1225" s="52">
        <v>840109</v>
      </c>
      <c r="C1225" s="26">
        <v>8</v>
      </c>
      <c r="D1225" s="26">
        <v>4</v>
      </c>
      <c r="E1225" s="42" t="s">
        <v>68</v>
      </c>
      <c r="F1225" s="42" t="s">
        <v>82</v>
      </c>
      <c r="G1225" s="27" t="s">
        <v>315</v>
      </c>
    </row>
    <row r="1226" spans="2:7">
      <c r="B1226" s="52">
        <v>840110</v>
      </c>
      <c r="C1226" s="26">
        <v>8</v>
      </c>
      <c r="D1226" s="26">
        <v>4</v>
      </c>
      <c r="E1226" s="42" t="s">
        <v>68</v>
      </c>
      <c r="F1226" s="26">
        <v>10</v>
      </c>
      <c r="G1226" s="27" t="s">
        <v>408</v>
      </c>
    </row>
    <row r="1227" spans="2:7">
      <c r="B1227" s="52">
        <v>840111</v>
      </c>
      <c r="C1227" s="26">
        <v>8</v>
      </c>
      <c r="D1227" s="26">
        <v>4</v>
      </c>
      <c r="E1227" s="42" t="s">
        <v>68</v>
      </c>
      <c r="F1227" s="26">
        <v>11</v>
      </c>
      <c r="G1227" s="27" t="s">
        <v>417</v>
      </c>
    </row>
    <row r="1228" spans="2:7">
      <c r="B1228" s="52">
        <v>840112</v>
      </c>
      <c r="C1228" s="26">
        <v>8</v>
      </c>
      <c r="D1228" s="26">
        <v>4</v>
      </c>
      <c r="E1228" s="42" t="s">
        <v>68</v>
      </c>
      <c r="F1228" s="26">
        <v>12</v>
      </c>
      <c r="G1228" s="27" t="s">
        <v>805</v>
      </c>
    </row>
    <row r="1229" spans="2:7">
      <c r="B1229" s="52">
        <v>840113</v>
      </c>
      <c r="C1229" s="26">
        <v>8</v>
      </c>
      <c r="D1229" s="26">
        <v>4</v>
      </c>
      <c r="E1229" s="42" t="s">
        <v>68</v>
      </c>
      <c r="F1229" s="26">
        <v>13</v>
      </c>
      <c r="G1229" s="27" t="s">
        <v>806</v>
      </c>
    </row>
    <row r="1230" spans="2:7">
      <c r="B1230" s="52">
        <v>840114</v>
      </c>
      <c r="C1230" s="26">
        <v>8</v>
      </c>
      <c r="D1230" s="26">
        <v>4</v>
      </c>
      <c r="E1230" s="42" t="s">
        <v>68</v>
      </c>
      <c r="F1230" s="26">
        <v>14</v>
      </c>
      <c r="G1230" s="27" t="s">
        <v>807</v>
      </c>
    </row>
    <row r="1231" spans="2:7">
      <c r="B1231" s="52">
        <v>840115</v>
      </c>
      <c r="C1231" s="26">
        <v>8</v>
      </c>
      <c r="D1231" s="26">
        <v>4</v>
      </c>
      <c r="E1231" s="42" t="s">
        <v>68</v>
      </c>
      <c r="F1231" s="26">
        <v>15</v>
      </c>
      <c r="G1231" s="27" t="s">
        <v>808</v>
      </c>
    </row>
    <row r="1232" spans="2:7">
      <c r="B1232" s="52">
        <v>840116</v>
      </c>
      <c r="C1232" s="26">
        <v>8</v>
      </c>
      <c r="D1232" s="26">
        <v>4</v>
      </c>
      <c r="E1232" s="42" t="s">
        <v>68</v>
      </c>
      <c r="F1232" s="26">
        <v>16</v>
      </c>
      <c r="G1232" s="27" t="s">
        <v>809</v>
      </c>
    </row>
    <row r="1233" spans="2:7" ht="24">
      <c r="B1233" s="52">
        <v>840117</v>
      </c>
      <c r="C1233" s="26">
        <v>8</v>
      </c>
      <c r="D1233" s="26">
        <v>4</v>
      </c>
      <c r="E1233" s="42" t="s">
        <v>68</v>
      </c>
      <c r="F1233" s="26">
        <v>17</v>
      </c>
      <c r="G1233" s="28" t="s">
        <v>810</v>
      </c>
    </row>
    <row r="1234" spans="2:7">
      <c r="B1234" s="52">
        <v>8402</v>
      </c>
      <c r="C1234" s="33">
        <v>8</v>
      </c>
      <c r="D1234" s="33">
        <v>4</v>
      </c>
      <c r="E1234" s="42" t="s">
        <v>70</v>
      </c>
      <c r="F1234" s="35"/>
      <c r="G1234" s="36" t="s">
        <v>811</v>
      </c>
    </row>
    <row r="1235" spans="2:7">
      <c r="B1235" s="52">
        <v>840201</v>
      </c>
      <c r="C1235" s="26">
        <v>8</v>
      </c>
      <c r="D1235" s="26">
        <v>4</v>
      </c>
      <c r="E1235" s="42" t="s">
        <v>70</v>
      </c>
      <c r="F1235" s="42" t="s">
        <v>68</v>
      </c>
      <c r="G1235" s="27" t="s">
        <v>812</v>
      </c>
    </row>
    <row r="1236" spans="2:7">
      <c r="B1236" s="52">
        <v>840202</v>
      </c>
      <c r="C1236" s="26">
        <v>8</v>
      </c>
      <c r="D1236" s="26">
        <v>4</v>
      </c>
      <c r="E1236" s="42" t="s">
        <v>70</v>
      </c>
      <c r="F1236" s="42" t="s">
        <v>70</v>
      </c>
      <c r="G1236" s="27" t="s">
        <v>813</v>
      </c>
    </row>
    <row r="1237" spans="2:7">
      <c r="B1237" s="52">
        <v>840203</v>
      </c>
      <c r="C1237" s="26">
        <v>8</v>
      </c>
      <c r="D1237" s="26">
        <v>4</v>
      </c>
      <c r="E1237" s="42" t="s">
        <v>70</v>
      </c>
      <c r="F1237" s="42" t="s">
        <v>72</v>
      </c>
      <c r="G1237" s="27" t="s">
        <v>814</v>
      </c>
    </row>
    <row r="1238" spans="2:7">
      <c r="B1238" s="52">
        <v>840299</v>
      </c>
      <c r="C1238" s="26">
        <v>8</v>
      </c>
      <c r="D1238" s="26">
        <v>4</v>
      </c>
      <c r="E1238" s="42" t="s">
        <v>70</v>
      </c>
      <c r="F1238" s="26">
        <v>99</v>
      </c>
      <c r="G1238" s="27" t="s">
        <v>815</v>
      </c>
    </row>
    <row r="1239" spans="2:7">
      <c r="B1239" s="52">
        <v>8403</v>
      </c>
      <c r="C1239" s="33">
        <v>8</v>
      </c>
      <c r="D1239" s="33">
        <v>4</v>
      </c>
      <c r="E1239" s="42" t="s">
        <v>72</v>
      </c>
      <c r="F1239" s="35"/>
      <c r="G1239" s="36" t="s">
        <v>816</v>
      </c>
    </row>
    <row r="1240" spans="2:7">
      <c r="B1240" s="52">
        <v>840301</v>
      </c>
      <c r="C1240" s="26">
        <v>8</v>
      </c>
      <c r="D1240" s="26">
        <v>4</v>
      </c>
      <c r="E1240" s="42" t="s">
        <v>72</v>
      </c>
      <c r="F1240" s="42" t="s">
        <v>68</v>
      </c>
      <c r="G1240" s="27" t="s">
        <v>817</v>
      </c>
    </row>
    <row r="1241" spans="2:7">
      <c r="B1241" s="52">
        <v>840302</v>
      </c>
      <c r="C1241" s="26">
        <v>8</v>
      </c>
      <c r="D1241" s="26">
        <v>4</v>
      </c>
      <c r="E1241" s="42" t="s">
        <v>72</v>
      </c>
      <c r="F1241" s="42" t="s">
        <v>70</v>
      </c>
      <c r="G1241" s="27" t="s">
        <v>818</v>
      </c>
    </row>
    <row r="1242" spans="2:7">
      <c r="B1242" s="52">
        <v>840399</v>
      </c>
      <c r="C1242" s="26">
        <v>8</v>
      </c>
      <c r="D1242" s="26">
        <v>4</v>
      </c>
      <c r="E1242" s="42" t="s">
        <v>72</v>
      </c>
      <c r="F1242" s="26">
        <v>99</v>
      </c>
      <c r="G1242" s="27" t="s">
        <v>819</v>
      </c>
    </row>
    <row r="1243" spans="2:7">
      <c r="B1243" s="52">
        <v>8404</v>
      </c>
      <c r="C1243" s="33">
        <v>8</v>
      </c>
      <c r="D1243" s="33">
        <v>4</v>
      </c>
      <c r="E1243" s="42" t="s">
        <v>90</v>
      </c>
      <c r="F1243" s="35"/>
      <c r="G1243" s="36" t="s">
        <v>820</v>
      </c>
    </row>
    <row r="1244" spans="2:7">
      <c r="B1244" s="52">
        <v>840401</v>
      </c>
      <c r="C1244" s="26">
        <v>8</v>
      </c>
      <c r="D1244" s="26">
        <v>4</v>
      </c>
      <c r="E1244" s="42" t="s">
        <v>90</v>
      </c>
      <c r="F1244" s="42" t="s">
        <v>68</v>
      </c>
      <c r="G1244" s="27" t="s">
        <v>821</v>
      </c>
    </row>
    <row r="1245" spans="2:7">
      <c r="B1245" s="52">
        <v>840402</v>
      </c>
      <c r="C1245" s="26">
        <v>8</v>
      </c>
      <c r="D1245" s="26">
        <v>4</v>
      </c>
      <c r="E1245" s="42" t="s">
        <v>90</v>
      </c>
      <c r="F1245" s="42" t="s">
        <v>70</v>
      </c>
      <c r="G1245" s="27" t="s">
        <v>822</v>
      </c>
    </row>
    <row r="1246" spans="2:7">
      <c r="B1246" s="52">
        <v>840403</v>
      </c>
      <c r="C1246" s="26">
        <v>8</v>
      </c>
      <c r="D1246" s="26">
        <v>4</v>
      </c>
      <c r="E1246" s="42" t="s">
        <v>90</v>
      </c>
      <c r="F1246" s="42" t="s">
        <v>72</v>
      </c>
      <c r="G1246" s="27" t="s">
        <v>823</v>
      </c>
    </row>
    <row r="1247" spans="2:7">
      <c r="B1247" s="52">
        <v>840404</v>
      </c>
      <c r="C1247" s="26">
        <v>8</v>
      </c>
      <c r="D1247" s="26">
        <v>4</v>
      </c>
      <c r="E1247" s="42" t="s">
        <v>90</v>
      </c>
      <c r="F1247" s="42" t="s">
        <v>90</v>
      </c>
      <c r="G1247" s="27" t="s">
        <v>824</v>
      </c>
    </row>
    <row r="1248" spans="2:7">
      <c r="B1248" s="52">
        <v>8405</v>
      </c>
      <c r="C1248" s="33">
        <v>8</v>
      </c>
      <c r="D1248" s="33">
        <v>4</v>
      </c>
      <c r="E1248" s="42" t="s">
        <v>74</v>
      </c>
      <c r="F1248" s="35"/>
      <c r="G1248" s="36" t="s">
        <v>317</v>
      </c>
    </row>
    <row r="1249" spans="2:7">
      <c r="B1249" s="52">
        <v>840512</v>
      </c>
      <c r="C1249" s="26">
        <v>8</v>
      </c>
      <c r="D1249" s="26">
        <v>4</v>
      </c>
      <c r="E1249" s="42" t="s">
        <v>74</v>
      </c>
      <c r="F1249" s="26">
        <v>12</v>
      </c>
      <c r="G1249" s="27" t="s">
        <v>419</v>
      </c>
    </row>
    <row r="1250" spans="2:7">
      <c r="B1250" s="52">
        <v>840513</v>
      </c>
      <c r="C1250" s="26">
        <v>8</v>
      </c>
      <c r="D1250" s="26">
        <v>4</v>
      </c>
      <c r="E1250" s="42" t="s">
        <v>74</v>
      </c>
      <c r="F1250" s="26">
        <v>13</v>
      </c>
      <c r="G1250" s="27" t="s">
        <v>825</v>
      </c>
    </row>
    <row r="1251" spans="2:7">
      <c r="B1251" s="52">
        <v>840514</v>
      </c>
      <c r="C1251" s="26">
        <v>8</v>
      </c>
      <c r="D1251" s="26">
        <v>4</v>
      </c>
      <c r="E1251" s="42" t="s">
        <v>74</v>
      </c>
      <c r="F1251" s="26">
        <v>14</v>
      </c>
      <c r="G1251" s="27" t="s">
        <v>420</v>
      </c>
    </row>
    <row r="1252" spans="2:7">
      <c r="B1252" s="52">
        <v>840515</v>
      </c>
      <c r="C1252" s="26">
        <v>8</v>
      </c>
      <c r="D1252" s="26">
        <v>4</v>
      </c>
      <c r="E1252" s="42" t="s">
        <v>74</v>
      </c>
      <c r="F1252" s="26">
        <v>15</v>
      </c>
      <c r="G1252" s="27" t="s">
        <v>421</v>
      </c>
    </row>
    <row r="1253" spans="2:7">
      <c r="B1253" s="52">
        <v>840599</v>
      </c>
      <c r="C1253" s="26">
        <v>8</v>
      </c>
      <c r="D1253" s="26">
        <v>4</v>
      </c>
      <c r="E1253" s="42" t="s">
        <v>74</v>
      </c>
      <c r="F1253" s="26">
        <v>99</v>
      </c>
      <c r="G1253" s="27" t="s">
        <v>826</v>
      </c>
    </row>
    <row r="1254" spans="2:7">
      <c r="B1254" s="52">
        <v>8409</v>
      </c>
      <c r="C1254" s="33">
        <v>8</v>
      </c>
      <c r="D1254" s="33">
        <v>4</v>
      </c>
      <c r="E1254" s="42" t="s">
        <v>82</v>
      </c>
      <c r="F1254" s="35"/>
      <c r="G1254" s="36" t="s">
        <v>634</v>
      </c>
    </row>
    <row r="1255" spans="2:7">
      <c r="B1255" s="52">
        <v>840901</v>
      </c>
      <c r="C1255" s="26">
        <v>8</v>
      </c>
      <c r="D1255" s="26">
        <v>4</v>
      </c>
      <c r="E1255" s="42" t="s">
        <v>82</v>
      </c>
      <c r="F1255" s="42" t="s">
        <v>68</v>
      </c>
      <c r="G1255" s="27" t="s">
        <v>407</v>
      </c>
    </row>
    <row r="1256" spans="2:7">
      <c r="B1256" s="52">
        <v>8499</v>
      </c>
      <c r="C1256" s="33">
        <v>8</v>
      </c>
      <c r="D1256" s="33">
        <v>4</v>
      </c>
      <c r="E1256" s="44">
        <v>99</v>
      </c>
      <c r="F1256" s="45"/>
      <c r="G1256" s="36" t="s">
        <v>182</v>
      </c>
    </row>
    <row r="1257" spans="2:7">
      <c r="B1257" s="52">
        <v>849901</v>
      </c>
      <c r="C1257" s="26">
        <v>8</v>
      </c>
      <c r="D1257" s="26">
        <v>4</v>
      </c>
      <c r="E1257" s="26">
        <v>99</v>
      </c>
      <c r="F1257" s="42" t="s">
        <v>68</v>
      </c>
      <c r="G1257" s="27" t="s">
        <v>827</v>
      </c>
    </row>
    <row r="1258" spans="2:7">
      <c r="B1258" s="52">
        <v>87</v>
      </c>
      <c r="C1258" s="29">
        <v>8</v>
      </c>
      <c r="D1258" s="30">
        <v>7</v>
      </c>
      <c r="E1258" s="31"/>
      <c r="F1258" s="32"/>
      <c r="G1258" s="41" t="s">
        <v>828</v>
      </c>
    </row>
    <row r="1259" spans="2:7">
      <c r="B1259" s="52">
        <v>8701</v>
      </c>
      <c r="C1259" s="33">
        <v>8</v>
      </c>
      <c r="D1259" s="33">
        <v>7</v>
      </c>
      <c r="E1259" s="42" t="s">
        <v>68</v>
      </c>
      <c r="F1259" s="35"/>
      <c r="G1259" s="36" t="s">
        <v>829</v>
      </c>
    </row>
    <row r="1260" spans="2:7">
      <c r="B1260" s="52">
        <v>870101</v>
      </c>
      <c r="C1260" s="26">
        <v>8</v>
      </c>
      <c r="D1260" s="26">
        <v>7</v>
      </c>
      <c r="E1260" s="42" t="s">
        <v>68</v>
      </c>
      <c r="F1260" s="42" t="s">
        <v>68</v>
      </c>
      <c r="G1260" s="27" t="s">
        <v>830</v>
      </c>
    </row>
    <row r="1261" spans="2:7">
      <c r="B1261" s="52">
        <v>870102</v>
      </c>
      <c r="C1261" s="26">
        <v>8</v>
      </c>
      <c r="D1261" s="26">
        <v>7</v>
      </c>
      <c r="E1261" s="42" t="s">
        <v>68</v>
      </c>
      <c r="F1261" s="42" t="s">
        <v>70</v>
      </c>
      <c r="G1261" s="27" t="s">
        <v>831</v>
      </c>
    </row>
    <row r="1262" spans="2:7">
      <c r="B1262" s="52">
        <v>870103</v>
      </c>
      <c r="C1262" s="26">
        <v>8</v>
      </c>
      <c r="D1262" s="26">
        <v>7</v>
      </c>
      <c r="E1262" s="42" t="s">
        <v>68</v>
      </c>
      <c r="F1262" s="42" t="s">
        <v>72</v>
      </c>
      <c r="G1262" s="27" t="s">
        <v>832</v>
      </c>
    </row>
    <row r="1263" spans="2:7">
      <c r="B1263" s="52">
        <v>870104</v>
      </c>
      <c r="C1263" s="26">
        <v>8</v>
      </c>
      <c r="D1263" s="26">
        <v>7</v>
      </c>
      <c r="E1263" s="42" t="s">
        <v>68</v>
      </c>
      <c r="F1263" s="42" t="s">
        <v>90</v>
      </c>
      <c r="G1263" s="27" t="s">
        <v>833</v>
      </c>
    </row>
    <row r="1264" spans="2:7">
      <c r="B1264" s="52">
        <v>870105</v>
      </c>
      <c r="C1264" s="26">
        <v>8</v>
      </c>
      <c r="D1264" s="26">
        <v>7</v>
      </c>
      <c r="E1264" s="42" t="s">
        <v>68</v>
      </c>
      <c r="F1264" s="42" t="s">
        <v>74</v>
      </c>
      <c r="G1264" s="27" t="s">
        <v>834</v>
      </c>
    </row>
    <row r="1265" spans="2:7">
      <c r="B1265" s="52">
        <v>870106</v>
      </c>
      <c r="C1265" s="26">
        <v>8</v>
      </c>
      <c r="D1265" s="26">
        <v>7</v>
      </c>
      <c r="E1265" s="42" t="s">
        <v>68</v>
      </c>
      <c r="F1265" s="42" t="s">
        <v>76</v>
      </c>
      <c r="G1265" s="27" t="s">
        <v>835</v>
      </c>
    </row>
    <row r="1266" spans="2:7">
      <c r="B1266" s="52">
        <v>870107</v>
      </c>
      <c r="C1266" s="26">
        <v>8</v>
      </c>
      <c r="D1266" s="26">
        <v>7</v>
      </c>
      <c r="E1266" s="42" t="s">
        <v>68</v>
      </c>
      <c r="F1266" s="42" t="s">
        <v>78</v>
      </c>
      <c r="G1266" s="27" t="s">
        <v>836</v>
      </c>
    </row>
    <row r="1267" spans="2:7">
      <c r="B1267" s="52">
        <v>870108</v>
      </c>
      <c r="C1267" s="26">
        <v>8</v>
      </c>
      <c r="D1267" s="26">
        <v>7</v>
      </c>
      <c r="E1267" s="42" t="s">
        <v>68</v>
      </c>
      <c r="F1267" s="42" t="s">
        <v>80</v>
      </c>
      <c r="G1267" s="27" t="s">
        <v>837</v>
      </c>
    </row>
    <row r="1268" spans="2:7">
      <c r="B1268" s="52">
        <v>870198</v>
      </c>
      <c r="C1268" s="26">
        <v>8</v>
      </c>
      <c r="D1268" s="26">
        <v>7</v>
      </c>
      <c r="E1268" s="42" t="s">
        <v>68</v>
      </c>
      <c r="F1268" s="26">
        <v>98</v>
      </c>
      <c r="G1268" s="27" t="s">
        <v>838</v>
      </c>
    </row>
    <row r="1269" spans="2:7">
      <c r="B1269" s="52">
        <v>870199</v>
      </c>
      <c r="C1269" s="26">
        <v>8</v>
      </c>
      <c r="D1269" s="26">
        <v>7</v>
      </c>
      <c r="E1269" s="42" t="s">
        <v>68</v>
      </c>
      <c r="F1269" s="26">
        <v>99</v>
      </c>
      <c r="G1269" s="27" t="s">
        <v>839</v>
      </c>
    </row>
    <row r="1270" spans="2:7">
      <c r="B1270" s="52">
        <v>8702</v>
      </c>
      <c r="C1270" s="33">
        <v>8</v>
      </c>
      <c r="D1270" s="33">
        <v>7</v>
      </c>
      <c r="E1270" s="42" t="s">
        <v>70</v>
      </c>
      <c r="F1270" s="35"/>
      <c r="G1270" s="36" t="s">
        <v>840</v>
      </c>
    </row>
    <row r="1271" spans="2:7">
      <c r="B1271" s="52">
        <v>870201</v>
      </c>
      <c r="C1271" s="26">
        <v>8</v>
      </c>
      <c r="D1271" s="26">
        <v>7</v>
      </c>
      <c r="E1271" s="42" t="s">
        <v>70</v>
      </c>
      <c r="F1271" s="42" t="s">
        <v>68</v>
      </c>
      <c r="G1271" s="27" t="s">
        <v>562</v>
      </c>
    </row>
    <row r="1272" spans="2:7">
      <c r="B1272" s="52">
        <v>870202</v>
      </c>
      <c r="C1272" s="26">
        <v>8</v>
      </c>
      <c r="D1272" s="26">
        <v>7</v>
      </c>
      <c r="E1272" s="42" t="s">
        <v>70</v>
      </c>
      <c r="F1272" s="42" t="s">
        <v>70</v>
      </c>
      <c r="G1272" s="27" t="s">
        <v>478</v>
      </c>
    </row>
    <row r="1273" spans="2:7">
      <c r="B1273" s="52">
        <v>870203</v>
      </c>
      <c r="C1273" s="26">
        <v>8</v>
      </c>
      <c r="D1273" s="26">
        <v>7</v>
      </c>
      <c r="E1273" s="42" t="s">
        <v>70</v>
      </c>
      <c r="F1273" s="42" t="s">
        <v>72</v>
      </c>
      <c r="G1273" s="27" t="s">
        <v>479</v>
      </c>
    </row>
    <row r="1274" spans="2:7">
      <c r="B1274" s="52">
        <v>870204</v>
      </c>
      <c r="C1274" s="26">
        <v>8</v>
      </c>
      <c r="D1274" s="26">
        <v>7</v>
      </c>
      <c r="E1274" s="42" t="s">
        <v>70</v>
      </c>
      <c r="F1274" s="42" t="s">
        <v>90</v>
      </c>
      <c r="G1274" s="27" t="s">
        <v>841</v>
      </c>
    </row>
    <row r="1275" spans="2:7">
      <c r="B1275" s="52">
        <v>870205</v>
      </c>
      <c r="C1275" s="26">
        <v>8</v>
      </c>
      <c r="D1275" s="26">
        <v>7</v>
      </c>
      <c r="E1275" s="42" t="s">
        <v>70</v>
      </c>
      <c r="F1275" s="42" t="s">
        <v>74</v>
      </c>
      <c r="G1275" s="27" t="s">
        <v>481</v>
      </c>
    </row>
    <row r="1276" spans="2:7">
      <c r="B1276" s="52">
        <v>870206</v>
      </c>
      <c r="C1276" s="26">
        <v>8</v>
      </c>
      <c r="D1276" s="26">
        <v>7</v>
      </c>
      <c r="E1276" s="42" t="s">
        <v>70</v>
      </c>
      <c r="F1276" s="42" t="s">
        <v>76</v>
      </c>
      <c r="G1276" s="27" t="s">
        <v>482</v>
      </c>
    </row>
    <row r="1277" spans="2:7">
      <c r="B1277" s="52">
        <v>870207</v>
      </c>
      <c r="C1277" s="26">
        <v>8</v>
      </c>
      <c r="D1277" s="26">
        <v>7</v>
      </c>
      <c r="E1277" s="42" t="s">
        <v>70</v>
      </c>
      <c r="F1277" s="42" t="s">
        <v>78</v>
      </c>
      <c r="G1277" s="27" t="s">
        <v>563</v>
      </c>
    </row>
    <row r="1278" spans="2:7">
      <c r="B1278" s="52">
        <v>870211</v>
      </c>
      <c r="C1278" s="26">
        <v>8</v>
      </c>
      <c r="D1278" s="26">
        <v>7</v>
      </c>
      <c r="E1278" s="42" t="s">
        <v>70</v>
      </c>
      <c r="F1278" s="26">
        <v>11</v>
      </c>
      <c r="G1278" s="27" t="s">
        <v>842</v>
      </c>
    </row>
    <row r="1279" spans="2:7">
      <c r="B1279" s="52">
        <v>870213</v>
      </c>
      <c r="C1279" s="26">
        <v>8</v>
      </c>
      <c r="D1279" s="26">
        <v>7</v>
      </c>
      <c r="E1279" s="42" t="s">
        <v>70</v>
      </c>
      <c r="F1279" s="26">
        <v>13</v>
      </c>
      <c r="G1279" s="27" t="s">
        <v>843</v>
      </c>
    </row>
    <row r="1280" spans="2:7">
      <c r="B1280" s="52">
        <v>870215</v>
      </c>
      <c r="C1280" s="26">
        <v>8</v>
      </c>
      <c r="D1280" s="26">
        <v>7</v>
      </c>
      <c r="E1280" s="42" t="s">
        <v>70</v>
      </c>
      <c r="F1280" s="26">
        <v>15</v>
      </c>
      <c r="G1280" s="27" t="s">
        <v>844</v>
      </c>
    </row>
    <row r="1281" spans="2:7">
      <c r="B1281" s="52">
        <v>8703</v>
      </c>
      <c r="C1281" s="33">
        <v>8</v>
      </c>
      <c r="D1281" s="33">
        <v>7</v>
      </c>
      <c r="E1281" s="42" t="s">
        <v>72</v>
      </c>
      <c r="F1281" s="35"/>
      <c r="G1281" s="36" t="s">
        <v>845</v>
      </c>
    </row>
    <row r="1282" spans="2:7">
      <c r="B1282" s="52">
        <v>870301</v>
      </c>
      <c r="C1282" s="26">
        <v>8</v>
      </c>
      <c r="D1282" s="26">
        <v>7</v>
      </c>
      <c r="E1282" s="42" t="s">
        <v>72</v>
      </c>
      <c r="F1282" s="42" t="s">
        <v>68</v>
      </c>
      <c r="G1282" s="27" t="s">
        <v>830</v>
      </c>
    </row>
    <row r="1283" spans="2:7">
      <c r="B1283" s="52">
        <v>870302</v>
      </c>
      <c r="C1283" s="26">
        <v>8</v>
      </c>
      <c r="D1283" s="26">
        <v>7</v>
      </c>
      <c r="E1283" s="42" t="s">
        <v>72</v>
      </c>
      <c r="F1283" s="42" t="s">
        <v>70</v>
      </c>
      <c r="G1283" s="27" t="s">
        <v>831</v>
      </c>
    </row>
    <row r="1284" spans="2:7">
      <c r="B1284" s="52">
        <v>870304</v>
      </c>
      <c r="C1284" s="26">
        <v>8</v>
      </c>
      <c r="D1284" s="26">
        <v>7</v>
      </c>
      <c r="E1284" s="42" t="s">
        <v>72</v>
      </c>
      <c r="F1284" s="42" t="s">
        <v>90</v>
      </c>
      <c r="G1284" s="27" t="s">
        <v>833</v>
      </c>
    </row>
    <row r="1285" spans="2:7">
      <c r="B1285" s="52">
        <v>870306</v>
      </c>
      <c r="C1285" s="26">
        <v>8</v>
      </c>
      <c r="D1285" s="26">
        <v>7</v>
      </c>
      <c r="E1285" s="42" t="s">
        <v>72</v>
      </c>
      <c r="F1285" s="42" t="s">
        <v>76</v>
      </c>
      <c r="G1285" s="27" t="s">
        <v>835</v>
      </c>
    </row>
    <row r="1286" spans="2:7">
      <c r="B1286" s="52">
        <v>870307</v>
      </c>
      <c r="C1286" s="26">
        <v>8</v>
      </c>
      <c r="D1286" s="26">
        <v>7</v>
      </c>
      <c r="E1286" s="42" t="s">
        <v>72</v>
      </c>
      <c r="F1286" s="42" t="s">
        <v>78</v>
      </c>
      <c r="G1286" s="27" t="s">
        <v>836</v>
      </c>
    </row>
    <row r="1287" spans="2:7">
      <c r="B1287" s="52">
        <v>870309</v>
      </c>
      <c r="C1287" s="26">
        <v>8</v>
      </c>
      <c r="D1287" s="26">
        <v>7</v>
      </c>
      <c r="E1287" s="42" t="s">
        <v>72</v>
      </c>
      <c r="F1287" s="42" t="s">
        <v>82</v>
      </c>
      <c r="G1287" s="27" t="s">
        <v>846</v>
      </c>
    </row>
    <row r="1288" spans="2:7">
      <c r="B1288" s="52">
        <v>870398</v>
      </c>
      <c r="C1288" s="26">
        <v>8</v>
      </c>
      <c r="D1288" s="26">
        <v>7</v>
      </c>
      <c r="E1288" s="42" t="s">
        <v>72</v>
      </c>
      <c r="F1288" s="26">
        <v>98</v>
      </c>
      <c r="G1288" s="27" t="s">
        <v>838</v>
      </c>
    </row>
    <row r="1289" spans="2:7">
      <c r="B1289" s="52">
        <v>870399</v>
      </c>
      <c r="C1289" s="26">
        <v>8</v>
      </c>
      <c r="D1289" s="26">
        <v>7</v>
      </c>
      <c r="E1289" s="42" t="s">
        <v>72</v>
      </c>
      <c r="F1289" s="26">
        <v>99</v>
      </c>
      <c r="G1289" s="27" t="s">
        <v>839</v>
      </c>
    </row>
    <row r="1290" spans="2:7">
      <c r="B1290" s="52">
        <v>8799</v>
      </c>
      <c r="C1290" s="33">
        <v>8</v>
      </c>
      <c r="D1290" s="33">
        <v>7</v>
      </c>
      <c r="E1290" s="44">
        <v>99</v>
      </c>
      <c r="F1290" s="45"/>
      <c r="G1290" s="36" t="s">
        <v>182</v>
      </c>
    </row>
    <row r="1291" spans="2:7">
      <c r="B1291" s="52">
        <v>879901</v>
      </c>
      <c r="C1291" s="26">
        <v>8</v>
      </c>
      <c r="D1291" s="26">
        <v>7</v>
      </c>
      <c r="E1291" s="26">
        <v>99</v>
      </c>
      <c r="F1291" s="42" t="s">
        <v>68</v>
      </c>
      <c r="G1291" s="27" t="s">
        <v>847</v>
      </c>
    </row>
    <row r="1292" spans="2:7">
      <c r="B1292" s="52">
        <v>88</v>
      </c>
      <c r="C1292" s="29">
        <v>8</v>
      </c>
      <c r="D1292" s="30">
        <v>8</v>
      </c>
      <c r="E1292" s="31"/>
      <c r="F1292" s="32"/>
      <c r="G1292" s="41" t="s">
        <v>848</v>
      </c>
    </row>
    <row r="1293" spans="2:7">
      <c r="B1293" s="52">
        <v>8801</v>
      </c>
      <c r="C1293" s="33">
        <v>8</v>
      </c>
      <c r="D1293" s="33">
        <v>8</v>
      </c>
      <c r="E1293" s="42" t="s">
        <v>68</v>
      </c>
      <c r="F1293" s="35"/>
      <c r="G1293" s="36" t="s">
        <v>849</v>
      </c>
    </row>
    <row r="1294" spans="2:7">
      <c r="B1294" s="52">
        <v>880101</v>
      </c>
      <c r="C1294" s="26">
        <v>8</v>
      </c>
      <c r="D1294" s="26">
        <v>8</v>
      </c>
      <c r="E1294" s="42" t="s">
        <v>68</v>
      </c>
      <c r="F1294" s="42" t="s">
        <v>68</v>
      </c>
      <c r="G1294" s="27" t="s">
        <v>477</v>
      </c>
    </row>
    <row r="1295" spans="2:7">
      <c r="B1295" s="52">
        <v>880102</v>
      </c>
      <c r="C1295" s="26">
        <v>8</v>
      </c>
      <c r="D1295" s="26">
        <v>8</v>
      </c>
      <c r="E1295" s="42" t="s">
        <v>68</v>
      </c>
      <c r="F1295" s="42" t="s">
        <v>70</v>
      </c>
      <c r="G1295" s="27" t="s">
        <v>478</v>
      </c>
    </row>
    <row r="1296" spans="2:7">
      <c r="B1296" s="52">
        <v>880103</v>
      </c>
      <c r="C1296" s="26">
        <v>8</v>
      </c>
      <c r="D1296" s="26">
        <v>8</v>
      </c>
      <c r="E1296" s="42" t="s">
        <v>68</v>
      </c>
      <c r="F1296" s="42" t="s">
        <v>72</v>
      </c>
      <c r="G1296" s="27" t="s">
        <v>479</v>
      </c>
    </row>
    <row r="1297" spans="2:7">
      <c r="B1297" s="52">
        <v>880104</v>
      </c>
      <c r="C1297" s="26">
        <v>8</v>
      </c>
      <c r="D1297" s="26">
        <v>8</v>
      </c>
      <c r="E1297" s="42" t="s">
        <v>68</v>
      </c>
      <c r="F1297" s="42" t="s">
        <v>90</v>
      </c>
      <c r="G1297" s="27" t="s">
        <v>480</v>
      </c>
    </row>
    <row r="1298" spans="2:7">
      <c r="B1298" s="52">
        <v>880105</v>
      </c>
      <c r="C1298" s="26">
        <v>8</v>
      </c>
      <c r="D1298" s="26">
        <v>8</v>
      </c>
      <c r="E1298" s="42" t="s">
        <v>68</v>
      </c>
      <c r="F1298" s="42" t="s">
        <v>74</v>
      </c>
      <c r="G1298" s="27" t="s">
        <v>481</v>
      </c>
    </row>
    <row r="1299" spans="2:7">
      <c r="B1299" s="52">
        <v>880106</v>
      </c>
      <c r="C1299" s="26">
        <v>8</v>
      </c>
      <c r="D1299" s="26">
        <v>8</v>
      </c>
      <c r="E1299" s="42" t="s">
        <v>68</v>
      </c>
      <c r="F1299" s="42" t="s">
        <v>76</v>
      </c>
      <c r="G1299" s="27" t="s">
        <v>482</v>
      </c>
    </row>
    <row r="1300" spans="2:7">
      <c r="B1300" s="52">
        <v>880108</v>
      </c>
      <c r="C1300" s="26">
        <v>8</v>
      </c>
      <c r="D1300" s="26">
        <v>8</v>
      </c>
      <c r="E1300" s="42" t="s">
        <v>68</v>
      </c>
      <c r="F1300" s="42" t="s">
        <v>80</v>
      </c>
      <c r="G1300" s="27" t="s">
        <v>850</v>
      </c>
    </row>
    <row r="1301" spans="2:7">
      <c r="B1301" s="52">
        <v>880110</v>
      </c>
      <c r="C1301" s="26">
        <v>8</v>
      </c>
      <c r="D1301" s="26">
        <v>8</v>
      </c>
      <c r="E1301" s="42" t="s">
        <v>68</v>
      </c>
      <c r="F1301" s="26">
        <v>10</v>
      </c>
      <c r="G1301" s="27" t="s">
        <v>485</v>
      </c>
    </row>
    <row r="1302" spans="2:7">
      <c r="B1302" s="52">
        <v>880111</v>
      </c>
      <c r="C1302" s="26">
        <v>8</v>
      </c>
      <c r="D1302" s="26">
        <v>8</v>
      </c>
      <c r="E1302" s="42" t="s">
        <v>68</v>
      </c>
      <c r="F1302" s="26">
        <v>11</v>
      </c>
      <c r="G1302" s="27" t="s">
        <v>480</v>
      </c>
    </row>
    <row r="1303" spans="2:7">
      <c r="B1303" s="52">
        <v>880112</v>
      </c>
      <c r="C1303" s="26">
        <v>8</v>
      </c>
      <c r="D1303" s="26">
        <v>8</v>
      </c>
      <c r="E1303" s="42" t="s">
        <v>68</v>
      </c>
      <c r="F1303" s="26">
        <v>12</v>
      </c>
      <c r="G1303" s="50" t="s">
        <v>851</v>
      </c>
    </row>
    <row r="1304" spans="2:7">
      <c r="B1304" s="52">
        <v>880113</v>
      </c>
      <c r="C1304" s="26">
        <v>8</v>
      </c>
      <c r="D1304" s="26">
        <v>8</v>
      </c>
      <c r="E1304" s="42" t="s">
        <v>68</v>
      </c>
      <c r="F1304" s="26">
        <v>13</v>
      </c>
      <c r="G1304" s="27" t="s">
        <v>852</v>
      </c>
    </row>
    <row r="1305" spans="2:7">
      <c r="B1305" s="52">
        <v>8802</v>
      </c>
      <c r="C1305" s="33">
        <v>8</v>
      </c>
      <c r="D1305" s="33">
        <v>8</v>
      </c>
      <c r="E1305" s="42" t="s">
        <v>70</v>
      </c>
      <c r="F1305" s="35"/>
      <c r="G1305" s="36" t="s">
        <v>853</v>
      </c>
    </row>
    <row r="1306" spans="2:7">
      <c r="B1306" s="52">
        <v>880203</v>
      </c>
      <c r="C1306" s="26">
        <v>8</v>
      </c>
      <c r="D1306" s="26">
        <v>8</v>
      </c>
      <c r="E1306" s="42" t="s">
        <v>70</v>
      </c>
      <c r="F1306" s="42" t="s">
        <v>72</v>
      </c>
      <c r="G1306" s="27" t="s">
        <v>443</v>
      </c>
    </row>
    <row r="1307" spans="2:7">
      <c r="B1307" s="52">
        <v>880204</v>
      </c>
      <c r="C1307" s="26">
        <v>8</v>
      </c>
      <c r="D1307" s="26">
        <v>8</v>
      </c>
      <c r="E1307" s="42" t="s">
        <v>70</v>
      </c>
      <c r="F1307" s="42" t="s">
        <v>90</v>
      </c>
      <c r="G1307" s="27" t="s">
        <v>488</v>
      </c>
    </row>
    <row r="1308" spans="2:7" ht="36">
      <c r="B1308" s="52">
        <v>880205</v>
      </c>
      <c r="C1308" s="26">
        <v>8</v>
      </c>
      <c r="D1308" s="26">
        <v>8</v>
      </c>
      <c r="E1308" s="42" t="s">
        <v>70</v>
      </c>
      <c r="F1308" s="42" t="s">
        <v>74</v>
      </c>
      <c r="G1308" s="28" t="s">
        <v>854</v>
      </c>
    </row>
    <row r="1309" spans="2:7">
      <c r="B1309" s="52">
        <v>8804</v>
      </c>
      <c r="C1309" s="33">
        <v>8</v>
      </c>
      <c r="D1309" s="33">
        <v>8</v>
      </c>
      <c r="E1309" s="42" t="s">
        <v>90</v>
      </c>
      <c r="F1309" s="35"/>
      <c r="G1309" s="36" t="s">
        <v>496</v>
      </c>
    </row>
    <row r="1310" spans="2:7">
      <c r="B1310" s="52">
        <v>880401</v>
      </c>
      <c r="C1310" s="26">
        <v>8</v>
      </c>
      <c r="D1310" s="26">
        <v>8</v>
      </c>
      <c r="E1310" s="42" t="s">
        <v>90</v>
      </c>
      <c r="F1310" s="42" t="s">
        <v>68</v>
      </c>
      <c r="G1310" s="27" t="s">
        <v>855</v>
      </c>
    </row>
    <row r="1311" spans="2:7">
      <c r="B1311" s="52">
        <v>880402</v>
      </c>
      <c r="C1311" s="26">
        <v>8</v>
      </c>
      <c r="D1311" s="26">
        <v>8</v>
      </c>
      <c r="E1311" s="42" t="s">
        <v>90</v>
      </c>
      <c r="F1311" s="42" t="s">
        <v>70</v>
      </c>
      <c r="G1311" s="27" t="s">
        <v>856</v>
      </c>
    </row>
    <row r="1312" spans="2:7">
      <c r="B1312" s="52">
        <v>880408</v>
      </c>
      <c r="C1312" s="26">
        <v>8</v>
      </c>
      <c r="D1312" s="26">
        <v>8</v>
      </c>
      <c r="E1312" s="42" t="s">
        <v>90</v>
      </c>
      <c r="F1312" s="42" t="s">
        <v>80</v>
      </c>
      <c r="G1312" s="27" t="s">
        <v>504</v>
      </c>
    </row>
    <row r="1313" spans="2:7">
      <c r="B1313" s="52">
        <v>880499</v>
      </c>
      <c r="C1313" s="26">
        <v>8</v>
      </c>
      <c r="D1313" s="26">
        <v>8</v>
      </c>
      <c r="E1313" s="42" t="s">
        <v>90</v>
      </c>
      <c r="F1313" s="26">
        <v>99</v>
      </c>
      <c r="G1313" s="27" t="s">
        <v>857</v>
      </c>
    </row>
    <row r="1314" spans="2:7" ht="24">
      <c r="B1314" s="52">
        <v>8806</v>
      </c>
      <c r="C1314" s="33">
        <v>8</v>
      </c>
      <c r="D1314" s="33">
        <v>8</v>
      </c>
      <c r="E1314" s="42" t="s">
        <v>76</v>
      </c>
      <c r="F1314" s="35"/>
      <c r="G1314" s="36" t="s">
        <v>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</vt:vector>
  </HeadingPairs>
  <TitlesOfParts>
    <vt:vector size="8" baseType="lpstr">
      <vt:lpstr>DIVISION PRESUPUESTO</vt:lpstr>
      <vt:lpstr>PRESUPUESTO ASIGNADO</vt:lpstr>
      <vt:lpstr>PRODUCTOS Y ACTIVIDADES</vt:lpstr>
      <vt:lpstr>PROGRAMACIÓN 2019</vt:lpstr>
      <vt:lpstr>SUSTENTO_INGRESOS</vt:lpstr>
      <vt:lpstr>Clasificador</vt:lpstr>
      <vt:lpstr>Gráfico2</vt:lpstr>
      <vt:lpstr>Gráfico1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iniap</cp:lastModifiedBy>
  <cp:lastPrinted>2019-01-16T13:59:44Z</cp:lastPrinted>
  <dcterms:created xsi:type="dcterms:W3CDTF">2017-07-11T19:46:44Z</dcterms:created>
  <dcterms:modified xsi:type="dcterms:W3CDTF">2019-03-25T20:02:41Z</dcterms:modified>
</cp:coreProperties>
</file>