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20" windowWidth="20730" windowHeight="11640" activeTab="1"/>
  </bookViews>
  <sheets>
    <sheet name="DIVISIÓN PRESUPUESTO" sheetId="10" r:id="rId1"/>
    <sheet name="PRODUCTOS Y ACTIVIDADES" sheetId="9" r:id="rId2"/>
    <sheet name="PROGRAMACIÓN 2019" sheetId="6" r:id="rId3"/>
    <sheet name="SUSTENTO_INGRESOS" sheetId="13" r:id="rId4"/>
    <sheet name="Clasificador" sheetId="8" r:id="rId5"/>
  </sheets>
  <externalReferences>
    <externalReference r:id="rId6"/>
    <externalReference r:id="rId7"/>
  </externalReferences>
  <definedNames>
    <definedName name="_xlnm._FilterDatabase" localSheetId="4" hidden="1">Clasificador!$A$5:$G$1314</definedName>
    <definedName name="_xlnm._FilterDatabase" localSheetId="0" hidden="1">'DIVISIÓN PRESUPUESTO'!$A$1:$D$24</definedName>
    <definedName name="_xlnm._FilterDatabase" localSheetId="1" hidden="1">'PRODUCTOS Y ACTIVIDADES'!$B$15:$Y$104</definedName>
    <definedName name="_xlnm._FilterDatabase" localSheetId="2" hidden="1">'PROGRAMACIÓN 2019'!$A$1:$T$76</definedName>
    <definedName name="_xlnm._FilterDatabase" localSheetId="3" hidden="1">SUSTENTO_INGRESOS!$A$8:$Q$14</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D261" i="9" l="1"/>
  <c r="E199" i="9"/>
  <c r="E217" i="9"/>
  <c r="E216" i="9"/>
  <c r="E215" i="9" s="1"/>
  <c r="E214" i="9"/>
  <c r="E213" i="9"/>
  <c r="E212" i="9"/>
  <c r="E210" i="9"/>
  <c r="E209" i="9"/>
  <c r="E208" i="9" s="1"/>
  <c r="E207" i="9"/>
  <c r="E206" i="9"/>
  <c r="E205" i="9"/>
  <c r="E203" i="9"/>
  <c r="E202" i="9"/>
  <c r="E201" i="9" s="1"/>
  <c r="E200" i="9"/>
  <c r="E198" i="9"/>
  <c r="E197" i="9"/>
  <c r="E196" i="9"/>
  <c r="E194" i="9" s="1"/>
  <c r="E195" i="9"/>
  <c r="E190" i="9"/>
  <c r="E191" i="9"/>
  <c r="E192" i="9"/>
  <c r="E193" i="9"/>
  <c r="E189" i="9"/>
  <c r="E160" i="9"/>
  <c r="E159" i="9"/>
  <c r="E143" i="9"/>
  <c r="E142" i="9"/>
  <c r="E141" i="9" s="1"/>
  <c r="E135" i="9"/>
  <c r="E132" i="9"/>
  <c r="E133" i="9"/>
  <c r="E131" i="9" s="1"/>
  <c r="E211" i="9" l="1"/>
  <c r="E204" i="9"/>
  <c r="E188" i="9"/>
  <c r="E40" i="9"/>
  <c r="E39" i="9" s="1"/>
  <c r="E38" i="9"/>
  <c r="E37" i="9" s="1"/>
  <c r="E36" i="9"/>
  <c r="E35" i="9"/>
  <c r="E34" i="9"/>
  <c r="E33" i="9"/>
  <c r="E31" i="9"/>
  <c r="E30" i="9" s="1"/>
  <c r="E29" i="9"/>
  <c r="E28" i="9" s="1"/>
  <c r="E27" i="9"/>
  <c r="E26" i="9"/>
  <c r="E24" i="9"/>
  <c r="E23" i="9"/>
  <c r="E21" i="9"/>
  <c r="E20" i="9"/>
  <c r="E18" i="9" s="1"/>
  <c r="E19" i="9"/>
  <c r="E49" i="9"/>
  <c r="E48" i="9"/>
  <c r="E47" i="9"/>
  <c r="E46" i="9"/>
  <c r="E45" i="9"/>
  <c r="E44" i="9"/>
  <c r="E43" i="9"/>
  <c r="E55" i="9"/>
  <c r="E54" i="9"/>
  <c r="E53" i="9"/>
  <c r="E52" i="9"/>
  <c r="E51" i="9"/>
  <c r="E71" i="9"/>
  <c r="E70" i="9"/>
  <c r="E69" i="9"/>
  <c r="E68" i="9"/>
  <c r="E66" i="9"/>
  <c r="E65" i="9"/>
  <c r="E64" i="9"/>
  <c r="E62" i="9"/>
  <c r="E61" i="9"/>
  <c r="E87" i="9"/>
  <c r="E86" i="9" s="1"/>
  <c r="E85" i="9"/>
  <c r="E84" i="9"/>
  <c r="E82" i="9"/>
  <c r="E81" i="9"/>
  <c r="E80" i="9"/>
  <c r="E79" i="9"/>
  <c r="E77" i="9"/>
  <c r="E76" i="9"/>
  <c r="E74" i="9"/>
  <c r="E94" i="9"/>
  <c r="E93" i="9"/>
  <c r="E92" i="9"/>
  <c r="E91" i="9"/>
  <c r="E90" i="9"/>
  <c r="E98" i="9"/>
  <c r="E97" i="9"/>
  <c r="E96" i="9"/>
  <c r="E107" i="9"/>
  <c r="E108" i="9"/>
  <c r="E109" i="9"/>
  <c r="E112" i="9"/>
  <c r="E111" i="9"/>
  <c r="E115" i="9"/>
  <c r="E116" i="9"/>
  <c r="E117" i="9"/>
  <c r="E119" i="9"/>
  <c r="E120" i="9"/>
  <c r="E121" i="9"/>
  <c r="E123" i="9"/>
  <c r="E124" i="9"/>
  <c r="E125" i="9"/>
  <c r="E129" i="9"/>
  <c r="E128" i="9"/>
  <c r="E127" i="9"/>
  <c r="D39" i="9"/>
  <c r="E126" i="9" l="1"/>
  <c r="E122" i="9"/>
  <c r="E118" i="9"/>
  <c r="E106" i="9"/>
  <c r="E114" i="9"/>
  <c r="E63" i="9"/>
  <c r="E25" i="9"/>
  <c r="E83" i="9"/>
  <c r="E32" i="9"/>
  <c r="E89" i="9"/>
  <c r="E78" i="9"/>
  <c r="E75" i="9"/>
  <c r="E67" i="9"/>
  <c r="E50" i="9"/>
  <c r="E22" i="9"/>
  <c r="E17" i="9" l="1"/>
  <c r="Q14" i="13"/>
  <c r="F14" i="13"/>
  <c r="G14" i="13"/>
  <c r="H14" i="13"/>
  <c r="I14" i="13"/>
  <c r="J14" i="13"/>
  <c r="K14" i="13"/>
  <c r="L14" i="13"/>
  <c r="M14" i="13"/>
  <c r="N14" i="13"/>
  <c r="O14" i="13"/>
  <c r="P14" i="13"/>
  <c r="E14" i="13"/>
  <c r="S3" i="6"/>
  <c r="T3" i="6" s="1"/>
  <c r="S7" i="6"/>
  <c r="T7" i="6" s="1"/>
  <c r="S9" i="6"/>
  <c r="S10" i="6"/>
  <c r="T10" i="6" s="1"/>
  <c r="S15" i="6"/>
  <c r="T15" i="6" s="1"/>
  <c r="S16" i="6"/>
  <c r="S31" i="6"/>
  <c r="T31" i="6" s="1"/>
  <c r="S32" i="6"/>
  <c r="T32" i="6" s="1"/>
  <c r="S33" i="6"/>
  <c r="T33" i="6" s="1"/>
  <c r="S34" i="6"/>
  <c r="T34" i="6" s="1"/>
  <c r="S35" i="6"/>
  <c r="T35" i="6" s="1"/>
  <c r="S36" i="6"/>
  <c r="T36" i="6" s="1"/>
  <c r="S37" i="6"/>
  <c r="T37" i="6" s="1"/>
  <c r="S38" i="6"/>
  <c r="T38" i="6" s="1"/>
  <c r="S39" i="6"/>
  <c r="T39" i="6" s="1"/>
  <c r="S40" i="6"/>
  <c r="T40" i="6" s="1"/>
  <c r="S41" i="6"/>
  <c r="T41" i="6" s="1"/>
  <c r="S42" i="6"/>
  <c r="T42" i="6" s="1"/>
  <c r="S43" i="6"/>
  <c r="T43" i="6" s="1"/>
  <c r="S44" i="6"/>
  <c r="T44" i="6" s="1"/>
  <c r="S45" i="6"/>
  <c r="T45" i="6" s="1"/>
  <c r="S46" i="6"/>
  <c r="S47" i="6"/>
  <c r="T47" i="6" s="1"/>
  <c r="S48" i="6"/>
  <c r="T48" i="6" s="1"/>
  <c r="S49" i="6"/>
  <c r="T49" i="6" s="1"/>
  <c r="S50" i="6"/>
  <c r="T50" i="6" s="1"/>
  <c r="S52" i="6"/>
  <c r="T52" i="6" s="1"/>
  <c r="S54" i="6"/>
  <c r="T54" i="6" s="1"/>
  <c r="S56" i="6"/>
  <c r="T56" i="6" s="1"/>
  <c r="S57" i="6"/>
  <c r="T57" i="6" s="1"/>
  <c r="S58" i="6"/>
  <c r="T58" i="6" s="1"/>
  <c r="S59" i="6"/>
  <c r="T59" i="6" s="1"/>
  <c r="S62" i="6"/>
  <c r="T62" i="6" s="1"/>
  <c r="S63" i="6"/>
  <c r="T63" i="6" s="1"/>
  <c r="S64" i="6"/>
  <c r="T64" i="6" s="1"/>
  <c r="S65" i="6"/>
  <c r="T65" i="6" s="1"/>
  <c r="S66" i="6"/>
  <c r="T66" i="6" s="1"/>
  <c r="S67" i="6"/>
  <c r="T67" i="6" s="1"/>
  <c r="S68" i="6"/>
  <c r="T68" i="6" s="1"/>
  <c r="S69" i="6"/>
  <c r="T69" i="6" s="1"/>
  <c r="S70" i="6"/>
  <c r="S71" i="6"/>
  <c r="T71" i="6" s="1"/>
  <c r="S72" i="6"/>
  <c r="T72" i="6" s="1"/>
  <c r="S73" i="6"/>
  <c r="T73" i="6" s="1"/>
  <c r="S74" i="6"/>
  <c r="T74" i="6" s="1"/>
  <c r="S75" i="6"/>
  <c r="S76" i="6"/>
  <c r="T76" i="6" s="1"/>
  <c r="S77" i="6"/>
  <c r="T77" i="6" s="1"/>
  <c r="S78" i="6"/>
  <c r="T78" i="6" s="1"/>
  <c r="S79" i="6"/>
  <c r="T79" i="6" s="1"/>
  <c r="S80" i="6"/>
  <c r="T80" i="6" s="1"/>
  <c r="S81" i="6"/>
  <c r="T81" i="6" s="1"/>
  <c r="S90" i="6"/>
  <c r="T90" i="6" s="1"/>
  <c r="S91" i="6"/>
  <c r="T91" i="6" s="1"/>
  <c r="S92" i="6"/>
  <c r="T92" i="6" s="1"/>
  <c r="S93" i="6"/>
  <c r="T93" i="6" s="1"/>
  <c r="S94" i="6"/>
  <c r="T94" i="6" s="1"/>
  <c r="S95" i="6"/>
  <c r="T95" i="6" s="1"/>
  <c r="S96" i="6"/>
  <c r="T96" i="6" s="1"/>
  <c r="S97" i="6"/>
  <c r="T97" i="6" s="1"/>
  <c r="S98" i="6"/>
  <c r="S135" i="6"/>
  <c r="T135" i="6" s="1"/>
  <c r="S136" i="6"/>
  <c r="T136" i="6" s="1"/>
  <c r="S137" i="6"/>
  <c r="T137" i="6" s="1"/>
  <c r="S138" i="6"/>
  <c r="S139" i="6"/>
  <c r="T139" i="6" s="1"/>
  <c r="S140" i="6"/>
  <c r="T140" i="6" s="1"/>
  <c r="S142" i="6"/>
  <c r="T142" i="6" s="1"/>
  <c r="S143" i="6"/>
  <c r="T143" i="6" s="1"/>
  <c r="S144" i="6"/>
  <c r="T144" i="6" s="1"/>
  <c r="S145" i="6"/>
  <c r="T145" i="6" s="1"/>
  <c r="S146" i="6"/>
  <c r="T146" i="6" s="1"/>
  <c r="S147" i="6"/>
  <c r="T147" i="6" s="1"/>
  <c r="S148" i="6"/>
  <c r="T148" i="6" s="1"/>
  <c r="S149" i="6"/>
  <c r="T149" i="6" s="1"/>
  <c r="S150" i="6"/>
  <c r="T150" i="6" s="1"/>
  <c r="S151" i="6"/>
  <c r="T151" i="6" s="1"/>
  <c r="S152" i="6"/>
  <c r="T152" i="6" s="1"/>
  <c r="S153" i="6"/>
  <c r="T153" i="6" s="1"/>
  <c r="S154" i="6"/>
  <c r="T154" i="6" s="1"/>
  <c r="S155" i="6"/>
  <c r="T155" i="6" s="1"/>
  <c r="S156" i="6"/>
  <c r="T156" i="6" s="1"/>
  <c r="S157" i="6"/>
  <c r="T157" i="6" s="1"/>
  <c r="S158" i="6"/>
  <c r="T158" i="6" s="1"/>
  <c r="S159" i="6"/>
  <c r="T159" i="6" s="1"/>
  <c r="S160" i="6"/>
  <c r="T160" i="6" s="1"/>
  <c r="S161" i="6"/>
  <c r="T161" i="6" s="1"/>
  <c r="S164" i="6"/>
  <c r="T164" i="6" s="1"/>
  <c r="S167" i="6"/>
  <c r="T167" i="6" s="1"/>
  <c r="S168" i="6"/>
  <c r="T168" i="6" s="1"/>
  <c r="S170" i="6"/>
  <c r="T170" i="6" s="1"/>
  <c r="S171" i="6"/>
  <c r="T171" i="6" s="1"/>
  <c r="S172" i="6"/>
  <c r="T172" i="6" s="1"/>
  <c r="A172" i="6"/>
  <c r="A171" i="6"/>
  <c r="A170" i="6"/>
  <c r="I169" i="6"/>
  <c r="S169" i="6" s="1"/>
  <c r="F169" i="6"/>
  <c r="A169" i="6"/>
  <c r="A168" i="6"/>
  <c r="A167" i="6"/>
  <c r="I166" i="6"/>
  <c r="S166" i="6" s="1"/>
  <c r="F166" i="6"/>
  <c r="A166" i="6"/>
  <c r="I165" i="6"/>
  <c r="S165" i="6" s="1"/>
  <c r="F165" i="6"/>
  <c r="A165" i="6"/>
  <c r="A164" i="6"/>
  <c r="I163" i="6"/>
  <c r="S163" i="6" s="1"/>
  <c r="F163" i="6"/>
  <c r="A163" i="6"/>
  <c r="I162" i="6"/>
  <c r="S162" i="6" s="1"/>
  <c r="F162" i="6"/>
  <c r="A162" i="6"/>
  <c r="A161" i="6"/>
  <c r="A160" i="6"/>
  <c r="A159" i="6"/>
  <c r="A158" i="6"/>
  <c r="A157" i="6"/>
  <c r="A156" i="6"/>
  <c r="A155" i="6"/>
  <c r="A154" i="6"/>
  <c r="A153" i="6"/>
  <c r="A152" i="6"/>
  <c r="A151" i="6"/>
  <c r="A150" i="6"/>
  <c r="A149" i="6"/>
  <c r="A148" i="6"/>
  <c r="A147" i="6"/>
  <c r="A146" i="6"/>
  <c r="A145" i="6"/>
  <c r="A144" i="6"/>
  <c r="A143" i="6"/>
  <c r="A142" i="6"/>
  <c r="K141" i="6"/>
  <c r="S141" i="6" s="1"/>
  <c r="T141" i="6" s="1"/>
  <c r="A141" i="6"/>
  <c r="A139" i="6"/>
  <c r="T138" i="6"/>
  <c r="A138" i="6"/>
  <c r="A137" i="6"/>
  <c r="A136" i="6"/>
  <c r="A135" i="6"/>
  <c r="G134" i="6"/>
  <c r="A134" i="6"/>
  <c r="G133" i="6"/>
  <c r="S133" i="6" s="1"/>
  <c r="A133" i="6"/>
  <c r="G132" i="6"/>
  <c r="S132" i="6" s="1"/>
  <c r="A132" i="6"/>
  <c r="G131" i="6"/>
  <c r="S131" i="6" s="1"/>
  <c r="A131" i="6"/>
  <c r="G130" i="6"/>
  <c r="A130" i="6"/>
  <c r="G129" i="6"/>
  <c r="S129" i="6" s="1"/>
  <c r="A129" i="6"/>
  <c r="G128" i="6"/>
  <c r="S128" i="6" s="1"/>
  <c r="A128" i="6"/>
  <c r="G127" i="6"/>
  <c r="S127" i="6" s="1"/>
  <c r="A127" i="6"/>
  <c r="G126" i="6"/>
  <c r="A126" i="6"/>
  <c r="G125" i="6"/>
  <c r="S125" i="6" s="1"/>
  <c r="A125" i="6"/>
  <c r="G124" i="6"/>
  <c r="S124" i="6" s="1"/>
  <c r="A124" i="6"/>
  <c r="G123" i="6"/>
  <c r="S123" i="6" s="1"/>
  <c r="A123" i="6"/>
  <c r="G122" i="6"/>
  <c r="A122" i="6"/>
  <c r="G121" i="6"/>
  <c r="S121" i="6" s="1"/>
  <c r="A121" i="6"/>
  <c r="G120" i="6"/>
  <c r="S120" i="6" s="1"/>
  <c r="A120" i="6"/>
  <c r="G119" i="6"/>
  <c r="S119" i="6" s="1"/>
  <c r="A119" i="6"/>
  <c r="G118" i="6"/>
  <c r="A118" i="6"/>
  <c r="G117" i="6"/>
  <c r="S117" i="6" s="1"/>
  <c r="A117" i="6"/>
  <c r="G116" i="6"/>
  <c r="S116" i="6" s="1"/>
  <c r="A116" i="6"/>
  <c r="G115" i="6"/>
  <c r="S115" i="6" s="1"/>
  <c r="A115" i="6"/>
  <c r="G114" i="6"/>
  <c r="A114" i="6"/>
  <c r="G113" i="6"/>
  <c r="S113" i="6" s="1"/>
  <c r="A113" i="6"/>
  <c r="G112" i="6"/>
  <c r="S112" i="6" s="1"/>
  <c r="A112" i="6"/>
  <c r="G111" i="6"/>
  <c r="S111" i="6" s="1"/>
  <c r="A111" i="6"/>
  <c r="G110" i="6"/>
  <c r="A110" i="6"/>
  <c r="G109" i="6"/>
  <c r="S109" i="6" s="1"/>
  <c r="A109" i="6"/>
  <c r="G108" i="6"/>
  <c r="S108" i="6" s="1"/>
  <c r="A108" i="6"/>
  <c r="G107" i="6"/>
  <c r="S107" i="6" s="1"/>
  <c r="A107" i="6"/>
  <c r="G106" i="6"/>
  <c r="A106" i="6"/>
  <c r="G105" i="6"/>
  <c r="S105" i="6" s="1"/>
  <c r="A105" i="6"/>
  <c r="G104" i="6"/>
  <c r="S104" i="6" s="1"/>
  <c r="A104" i="6"/>
  <c r="G103" i="6"/>
  <c r="S103" i="6" s="1"/>
  <c r="A103" i="6"/>
  <c r="G102" i="6"/>
  <c r="A102" i="6"/>
  <c r="G101" i="6"/>
  <c r="S101" i="6" s="1"/>
  <c r="A101" i="6"/>
  <c r="G100" i="6"/>
  <c r="S100" i="6" s="1"/>
  <c r="A100" i="6"/>
  <c r="G99" i="6"/>
  <c r="S99" i="6" s="1"/>
  <c r="A99" i="6"/>
  <c r="T98" i="6"/>
  <c r="A98" i="6"/>
  <c r="A97" i="6"/>
  <c r="A96" i="6"/>
  <c r="A95" i="6"/>
  <c r="A94" i="6"/>
  <c r="A93" i="6"/>
  <c r="A92" i="6"/>
  <c r="A91" i="6"/>
  <c r="A90" i="6"/>
  <c r="G89" i="6"/>
  <c r="S89" i="6" s="1"/>
  <c r="F89" i="6"/>
  <c r="A89" i="6"/>
  <c r="G88" i="6"/>
  <c r="S88" i="6" s="1"/>
  <c r="A88" i="6"/>
  <c r="G87" i="6"/>
  <c r="S87" i="6" s="1"/>
  <c r="T87" i="6" s="1"/>
  <c r="A87" i="6"/>
  <c r="G86" i="6"/>
  <c r="S86" i="6" s="1"/>
  <c r="A86" i="6"/>
  <c r="G85" i="6"/>
  <c r="S85" i="6" s="1"/>
  <c r="A85" i="6"/>
  <c r="G84" i="6"/>
  <c r="S84" i="6" s="1"/>
  <c r="A84" i="6"/>
  <c r="G83" i="6"/>
  <c r="S83" i="6" s="1"/>
  <c r="T83" i="6" s="1"/>
  <c r="A83" i="6"/>
  <c r="G82" i="6"/>
  <c r="A82" i="6"/>
  <c r="A81" i="6"/>
  <c r="A80" i="6"/>
  <c r="A79" i="6"/>
  <c r="A78" i="6"/>
  <c r="A77" i="6"/>
  <c r="A76" i="6"/>
  <c r="T75" i="6"/>
  <c r="A75" i="6"/>
  <c r="A74" i="6"/>
  <c r="A73" i="6"/>
  <c r="A72" i="6"/>
  <c r="A71" i="6"/>
  <c r="T70" i="6"/>
  <c r="A70" i="6"/>
  <c r="A69" i="6"/>
  <c r="A68" i="6"/>
  <c r="A67" i="6"/>
  <c r="A66" i="6"/>
  <c r="A65" i="6"/>
  <c r="A64" i="6"/>
  <c r="A63" i="6"/>
  <c r="A62" i="6"/>
  <c r="S61" i="6"/>
  <c r="A61" i="6"/>
  <c r="N60" i="6"/>
  <c r="S60" i="6" s="1"/>
  <c r="F60" i="6"/>
  <c r="A60" i="6"/>
  <c r="A59" i="6"/>
  <c r="A58" i="6"/>
  <c r="A57" i="6"/>
  <c r="A56" i="6"/>
  <c r="N55" i="6"/>
  <c r="S55" i="6" s="1"/>
  <c r="F55" i="6"/>
  <c r="A55" i="6"/>
  <c r="A54" i="6"/>
  <c r="N53" i="6"/>
  <c r="S53" i="6" s="1"/>
  <c r="F53" i="6"/>
  <c r="A53" i="6"/>
  <c r="A52" i="6"/>
  <c r="N51" i="6"/>
  <c r="S51" i="6" s="1"/>
  <c r="F51" i="6"/>
  <c r="A51" i="6"/>
  <c r="A50" i="6"/>
  <c r="A49" i="6"/>
  <c r="A48" i="6"/>
  <c r="A47" i="6"/>
  <c r="T46" i="6"/>
  <c r="A46" i="6"/>
  <c r="A45" i="6"/>
  <c r="A44" i="6"/>
  <c r="A43" i="6"/>
  <c r="A42" i="6"/>
  <c r="A41" i="6"/>
  <c r="A40" i="6"/>
  <c r="A39" i="6"/>
  <c r="A38" i="6"/>
  <c r="A37" i="6"/>
  <c r="A36" i="6"/>
  <c r="A35" i="6"/>
  <c r="A34" i="6"/>
  <c r="A33" i="6"/>
  <c r="A32" i="6"/>
  <c r="A31" i="6"/>
  <c r="G30" i="6"/>
  <c r="A30" i="6"/>
  <c r="G29" i="6"/>
  <c r="S29" i="6" s="1"/>
  <c r="A29" i="6"/>
  <c r="G28" i="6"/>
  <c r="S28" i="6" s="1"/>
  <c r="A28" i="6"/>
  <c r="G27" i="6"/>
  <c r="S27" i="6" s="1"/>
  <c r="T27" i="6" s="1"/>
  <c r="A27" i="6"/>
  <c r="G26" i="6"/>
  <c r="S26" i="6" s="1"/>
  <c r="A26" i="6"/>
  <c r="G25" i="6"/>
  <c r="A25" i="6"/>
  <c r="G24" i="6"/>
  <c r="S24" i="6" s="1"/>
  <c r="A24" i="6"/>
  <c r="G23" i="6"/>
  <c r="A23" i="6"/>
  <c r="G22" i="6"/>
  <c r="S22" i="6" s="1"/>
  <c r="A22" i="6"/>
  <c r="G21" i="6"/>
  <c r="S21" i="6" s="1"/>
  <c r="A21" i="6"/>
  <c r="G20" i="6"/>
  <c r="S20" i="6" s="1"/>
  <c r="A20" i="6"/>
  <c r="G19" i="6"/>
  <c r="S19" i="6" s="1"/>
  <c r="A19" i="6"/>
  <c r="F18" i="6"/>
  <c r="A18" i="6"/>
  <c r="G17" i="6"/>
  <c r="S17" i="6" s="1"/>
  <c r="A17" i="6"/>
  <c r="T16" i="6"/>
  <c r="A16" i="6"/>
  <c r="A15" i="6"/>
  <c r="R14" i="6"/>
  <c r="Q14" i="6"/>
  <c r="P14" i="6"/>
  <c r="O14" i="6"/>
  <c r="N14" i="6"/>
  <c r="M14" i="6"/>
  <c r="L14" i="6"/>
  <c r="K14" i="6"/>
  <c r="J14" i="6"/>
  <c r="I14" i="6"/>
  <c r="H14" i="6"/>
  <c r="A14" i="6"/>
  <c r="H13" i="6"/>
  <c r="A13" i="6"/>
  <c r="H12" i="6"/>
  <c r="A12" i="6"/>
  <c r="H11" i="6"/>
  <c r="A11" i="6"/>
  <c r="A10" i="6"/>
  <c r="T9" i="6"/>
  <c r="A9" i="6"/>
  <c r="H8" i="6"/>
  <c r="S8" i="6" s="1"/>
  <c r="A8" i="6"/>
  <c r="A7" i="6"/>
  <c r="R6" i="6"/>
  <c r="Q6" i="6"/>
  <c r="P6" i="6"/>
  <c r="O6" i="6"/>
  <c r="O175" i="6" s="1"/>
  <c r="N6" i="6"/>
  <c r="M6" i="6"/>
  <c r="L6" i="6"/>
  <c r="K6" i="6"/>
  <c r="J6" i="6"/>
  <c r="I6" i="6"/>
  <c r="H6" i="6"/>
  <c r="G6" i="6"/>
  <c r="A6" i="6"/>
  <c r="G5" i="6"/>
  <c r="S5" i="6" s="1"/>
  <c r="A5" i="6"/>
  <c r="G4" i="6"/>
  <c r="S4" i="6" s="1"/>
  <c r="A4" i="6"/>
  <c r="A3" i="6"/>
  <c r="G2" i="6"/>
  <c r="A2" i="6"/>
  <c r="D275" i="9"/>
  <c r="D273" i="9"/>
  <c r="D269" i="9"/>
  <c r="D265" i="9"/>
  <c r="D258" i="9"/>
  <c r="E276" i="9"/>
  <c r="E275" i="9" s="1"/>
  <c r="E274" i="9"/>
  <c r="E273" i="9" s="1"/>
  <c r="E272" i="9"/>
  <c r="E271" i="9"/>
  <c r="E270" i="9"/>
  <c r="E268" i="9"/>
  <c r="E267" i="9"/>
  <c r="E266" i="9"/>
  <c r="E264" i="9"/>
  <c r="E263" i="9"/>
  <c r="E262" i="9"/>
  <c r="E260" i="9"/>
  <c r="E259" i="9"/>
  <c r="E258" i="9" l="1"/>
  <c r="E269" i="9"/>
  <c r="E265" i="9"/>
  <c r="E261" i="9"/>
  <c r="D257" i="9"/>
  <c r="T162" i="6"/>
  <c r="T165" i="6"/>
  <c r="S14" i="6"/>
  <c r="T14" i="6" s="1"/>
  <c r="S6" i="6"/>
  <c r="K175" i="6"/>
  <c r="T169" i="6"/>
  <c r="S30" i="6"/>
  <c r="T30" i="6" s="1"/>
  <c r="S11" i="6"/>
  <c r="T11" i="6" s="1"/>
  <c r="T105" i="6"/>
  <c r="T109" i="6"/>
  <c r="T121" i="6"/>
  <c r="T125" i="6"/>
  <c r="S25" i="6"/>
  <c r="T25" i="6" s="1"/>
  <c r="T19" i="6"/>
  <c r="T61" i="6"/>
  <c r="T85" i="6"/>
  <c r="T163" i="6"/>
  <c r="S13" i="6"/>
  <c r="T13" i="6" s="1"/>
  <c r="T28" i="6"/>
  <c r="T88" i="6"/>
  <c r="T21" i="6"/>
  <c r="T101" i="6"/>
  <c r="T113" i="6"/>
  <c r="T117" i="6"/>
  <c r="T129" i="6"/>
  <c r="T133" i="6"/>
  <c r="T5" i="6"/>
  <c r="J175" i="6"/>
  <c r="N175" i="6"/>
  <c r="R175" i="6"/>
  <c r="T22" i="6"/>
  <c r="T26" i="6"/>
  <c r="T53" i="6"/>
  <c r="T100" i="6"/>
  <c r="T104" i="6"/>
  <c r="T108" i="6"/>
  <c r="T112" i="6"/>
  <c r="T116" i="6"/>
  <c r="T120" i="6"/>
  <c r="T124" i="6"/>
  <c r="T128" i="6"/>
  <c r="T132" i="6"/>
  <c r="S134" i="6"/>
  <c r="T134" i="6" s="1"/>
  <c r="S130" i="6"/>
  <c r="T130" i="6" s="1"/>
  <c r="S126" i="6"/>
  <c r="T126" i="6" s="1"/>
  <c r="S122" i="6"/>
  <c r="T122" i="6" s="1"/>
  <c r="S118" i="6"/>
  <c r="T118" i="6" s="1"/>
  <c r="S114" i="6"/>
  <c r="T114" i="6" s="1"/>
  <c r="S110" i="6"/>
  <c r="T110" i="6" s="1"/>
  <c r="S106" i="6"/>
  <c r="T106" i="6" s="1"/>
  <c r="S102" i="6"/>
  <c r="T102" i="6" s="1"/>
  <c r="S82" i="6"/>
  <c r="T82" i="6" s="1"/>
  <c r="S23" i="6"/>
  <c r="T23" i="6" s="1"/>
  <c r="S12" i="6"/>
  <c r="T12" i="6" s="1"/>
  <c r="T8" i="6"/>
  <c r="T17" i="6"/>
  <c r="T29" i="6"/>
  <c r="T60" i="6"/>
  <c r="T4" i="6"/>
  <c r="T20" i="6"/>
  <c r="T24" i="6"/>
  <c r="T51" i="6"/>
  <c r="T55" i="6"/>
  <c r="T84" i="6"/>
  <c r="T86" i="6"/>
  <c r="T99" i="6"/>
  <c r="T103" i="6"/>
  <c r="T107" i="6"/>
  <c r="T111" i="6"/>
  <c r="T115" i="6"/>
  <c r="T119" i="6"/>
  <c r="T123" i="6"/>
  <c r="T127" i="6"/>
  <c r="T131" i="6"/>
  <c r="T166" i="6"/>
  <c r="T6" i="6"/>
  <c r="T89" i="6"/>
  <c r="I175" i="6"/>
  <c r="M175" i="6"/>
  <c r="Q175" i="6"/>
  <c r="S2" i="6"/>
  <c r="T2" i="6" s="1"/>
  <c r="F175" i="6"/>
  <c r="G18" i="6"/>
  <c r="H175" i="6"/>
  <c r="L175" i="6"/>
  <c r="P175" i="6"/>
  <c r="E257" i="9" l="1"/>
  <c r="S18" i="6"/>
  <c r="T18" i="6" s="1"/>
  <c r="G175" i="6"/>
  <c r="S175" i="6" s="1"/>
  <c r="T175" i="6" s="1"/>
  <c r="D247" i="9" l="1"/>
  <c r="E238" i="9"/>
  <c r="E236" i="9"/>
  <c r="E235" i="9"/>
  <c r="D232" i="9"/>
  <c r="E256" i="9"/>
  <c r="E255" i="9" s="1"/>
  <c r="D255" i="9"/>
  <c r="E254" i="9"/>
  <c r="E253" i="9"/>
  <c r="E252" i="9"/>
  <c r="E251" i="9" s="1"/>
  <c r="D251" i="9"/>
  <c r="E250" i="9"/>
  <c r="E249" i="9"/>
  <c r="E248" i="9"/>
  <c r="E246" i="9"/>
  <c r="E245" i="9"/>
  <c r="E244" i="9" s="1"/>
  <c r="D244" i="9"/>
  <c r="E243" i="9"/>
  <c r="E242" i="9"/>
  <c r="E241" i="9"/>
  <c r="L240" i="9"/>
  <c r="L231" i="9" s="1"/>
  <c r="D240" i="9"/>
  <c r="E239" i="9"/>
  <c r="E237" i="9"/>
  <c r="E234" i="9"/>
  <c r="E233" i="9"/>
  <c r="K231" i="9"/>
  <c r="E232" i="9" l="1"/>
  <c r="E247" i="9"/>
  <c r="E240" i="9"/>
  <c r="D231" i="9"/>
  <c r="D227" i="9"/>
  <c r="E230" i="9"/>
  <c r="E229" i="9"/>
  <c r="E228" i="9"/>
  <c r="E226" i="9"/>
  <c r="E225" i="9"/>
  <c r="E224" i="9"/>
  <c r="D223" i="9"/>
  <c r="D219" i="9"/>
  <c r="D218" i="9" s="1"/>
  <c r="E222" i="9"/>
  <c r="E221" i="9"/>
  <c r="E220" i="9"/>
  <c r="E219" i="9" l="1"/>
  <c r="E227" i="9"/>
  <c r="E231" i="9"/>
  <c r="E223" i="9"/>
  <c r="E218" i="9" s="1"/>
  <c r="D204" i="9" l="1"/>
  <c r="D215" i="9" l="1"/>
  <c r="D211" i="9"/>
  <c r="D208" i="9"/>
  <c r="D201" i="9"/>
  <c r="D199" i="9"/>
  <c r="D194" i="9"/>
  <c r="D188" i="9"/>
  <c r="D187" i="9" l="1"/>
  <c r="E187" i="9" l="1"/>
  <c r="E186" i="9"/>
  <c r="E185" i="9" s="1"/>
  <c r="D185" i="9"/>
  <c r="E184" i="9"/>
  <c r="E183" i="9" s="1"/>
  <c r="D183" i="9"/>
  <c r="D181" i="9"/>
  <c r="E182" i="9"/>
  <c r="E181" i="9" s="1"/>
  <c r="D178" i="9"/>
  <c r="E180" i="9"/>
  <c r="E179" i="9"/>
  <c r="E177" i="9"/>
  <c r="E176" i="9"/>
  <c r="E175" i="9"/>
  <c r="D174" i="9"/>
  <c r="E178" i="9" l="1"/>
  <c r="E174" i="9"/>
  <c r="E173" i="9"/>
  <c r="E172" i="9"/>
  <c r="E171" i="9"/>
  <c r="D170" i="9"/>
  <c r="E169" i="9"/>
  <c r="E168" i="9"/>
  <c r="E167" i="9"/>
  <c r="D166" i="9"/>
  <c r="E166" i="9" l="1"/>
  <c r="E170" i="9"/>
  <c r="D162" i="9" l="1"/>
  <c r="D161" i="9" s="1"/>
  <c r="E165" i="9" l="1"/>
  <c r="E164" i="9"/>
  <c r="E163" i="9"/>
  <c r="E162" i="9" l="1"/>
  <c r="E161" i="9" s="1"/>
  <c r="D159" i="9"/>
  <c r="E158" i="9"/>
  <c r="E157" i="9" s="1"/>
  <c r="D157" i="9"/>
  <c r="E156" i="9"/>
  <c r="E155" i="9" s="1"/>
  <c r="D155" i="9"/>
  <c r="E154" i="9"/>
  <c r="E153" i="9" s="1"/>
  <c r="D153" i="9"/>
  <c r="E152" i="9"/>
  <c r="E151" i="9"/>
  <c r="E150" i="9"/>
  <c r="D149" i="9"/>
  <c r="E148" i="9"/>
  <c r="E147" i="9"/>
  <c r="E146" i="9"/>
  <c r="E145" i="9"/>
  <c r="E144" i="9" s="1"/>
  <c r="D144" i="9"/>
  <c r="D141" i="9"/>
  <c r="E149" i="9" l="1"/>
  <c r="E140" i="9" s="1"/>
  <c r="D140" i="9"/>
  <c r="D134" i="9"/>
  <c r="D131" i="9"/>
  <c r="E139" i="9"/>
  <c r="E138" i="9" s="1"/>
  <c r="E134" i="9"/>
  <c r="D138" i="9"/>
  <c r="E137" i="9"/>
  <c r="E136" i="9" s="1"/>
  <c r="D136" i="9"/>
  <c r="D130" i="9" l="1"/>
  <c r="E130" i="9"/>
  <c r="D126" i="9"/>
  <c r="D122" i="9"/>
  <c r="D118" i="9"/>
  <c r="D114" i="9"/>
  <c r="E113" i="9"/>
  <c r="E110" i="9" s="1"/>
  <c r="E105" i="9" s="1"/>
  <c r="D110" i="9"/>
  <c r="D106" i="9"/>
  <c r="D105" i="9" l="1"/>
  <c r="E104" i="9" l="1"/>
  <c r="E103" i="9"/>
  <c r="D102" i="9"/>
  <c r="E101" i="9"/>
  <c r="E100" i="9"/>
  <c r="D99" i="9"/>
  <c r="D95" i="9"/>
  <c r="D89" i="9"/>
  <c r="D88" i="9" s="1"/>
  <c r="E102" i="9" l="1"/>
  <c r="E99" i="9"/>
  <c r="E95" i="9"/>
  <c r="E88" i="9" l="1"/>
  <c r="D86" i="9"/>
  <c r="D83" i="9"/>
  <c r="D81" i="9"/>
  <c r="D78" i="9"/>
  <c r="D75" i="9"/>
  <c r="E73" i="9"/>
  <c r="E72" i="9" s="1"/>
  <c r="D73" i="9"/>
  <c r="D72" i="9" s="1"/>
  <c r="D67" i="9" l="1"/>
  <c r="D63" i="9"/>
  <c r="D60" i="9"/>
  <c r="D59" i="9" s="1"/>
  <c r="E60" i="9" l="1"/>
  <c r="E59" i="9" s="1"/>
  <c r="E58" i="9" l="1"/>
  <c r="E57" i="9"/>
  <c r="D56" i="9"/>
  <c r="D50" i="9"/>
  <c r="D42" i="9"/>
  <c r="D41" i="9" l="1"/>
  <c r="E56" i="9"/>
  <c r="E42" i="9"/>
  <c r="E41" i="9" s="1"/>
  <c r="D37" i="9" l="1"/>
  <c r="D32" i="9"/>
  <c r="D30" i="9"/>
  <c r="D28" i="9"/>
  <c r="D25" i="9"/>
  <c r="D22" i="9"/>
  <c r="D18" i="9"/>
  <c r="D17" i="9" l="1"/>
  <c r="D16" i="9" s="1"/>
  <c r="E16" i="9"/>
  <c r="Q16" i="13" l="1"/>
  <c r="P16" i="13"/>
  <c r="O16" i="13"/>
  <c r="N16" i="13"/>
  <c r="M16" i="13"/>
  <c r="L16" i="13"/>
  <c r="K16" i="13"/>
  <c r="J16" i="13"/>
  <c r="I16" i="13"/>
  <c r="H16" i="13"/>
  <c r="G16" i="13"/>
  <c r="F16" i="13"/>
  <c r="E16" i="13"/>
  <c r="D1" i="10"/>
</calcChain>
</file>

<file path=xl/comments1.xml><?xml version="1.0" encoding="utf-8"?>
<comments xmlns="http://schemas.openxmlformats.org/spreadsheetml/2006/main">
  <authors>
    <author>Lenovo</author>
    <author>PLANIF</author>
    <author>Autor</author>
  </authors>
  <commentList>
    <comment ref="H14" authorId="0">
      <text>
        <r>
          <rPr>
            <b/>
            <sz val="9"/>
            <color indexed="81"/>
            <rFont val="Tahoma"/>
            <family val="2"/>
          </rPr>
          <t xml:space="preserve">Fecha en la que se terminó la actividad
</t>
        </r>
      </text>
    </comment>
    <comment ref="I14" authorId="0">
      <text>
        <r>
          <rPr>
            <b/>
            <sz val="9"/>
            <color indexed="81"/>
            <rFont val="Tahoma"/>
            <family val="2"/>
          </rPr>
          <t>Los medios detallados en las atividades 1, 2, 3, están como un ejemplo en función del Marco Lógico, favor revisar y completar con el técnico responsable del proyecto, los medios de verificación para todas las actividades</t>
        </r>
      </text>
    </comment>
    <comment ref="Y14" authorId="0">
      <text>
        <r>
          <rPr>
            <b/>
            <sz val="9"/>
            <color indexed="81"/>
            <rFont val="Tahoma"/>
            <family val="2"/>
          </rPr>
          <t>Detallar las actividades mensuales realizadas, mantener el formato del ejemplo</t>
        </r>
      </text>
    </comment>
    <comment ref="D17" authorId="0">
      <text>
        <r>
          <rPr>
            <b/>
            <sz val="9"/>
            <color indexed="81"/>
            <rFont val="Tahoma"/>
            <family val="2"/>
          </rPr>
          <t>Lenovo:</t>
        </r>
        <r>
          <rPr>
            <sz val="9"/>
            <color indexed="81"/>
            <rFont val="Tahoma"/>
            <family val="2"/>
          </rPr>
          <t xml:space="preserve">
PESO DEL RUBRO LO DA EL DIRECTOR DE ESTACIÓN CON EL EQUIPO DE TRABAJO
</t>
        </r>
      </text>
    </comment>
    <comment ref="C52" authorId="1">
      <text>
        <r>
          <rPr>
            <b/>
            <sz val="9"/>
            <color indexed="81"/>
            <rFont val="Tahoma"/>
            <family val="2"/>
          </rPr>
          <t>PLANIF:</t>
        </r>
        <r>
          <rPr>
            <sz val="9"/>
            <color indexed="81"/>
            <rFont val="Tahoma"/>
            <family val="2"/>
          </rPr>
          <t xml:space="preserve">
Convenio INIAP-ENGIM</t>
        </r>
      </text>
    </comment>
    <comment ref="C53" authorId="1">
      <text>
        <r>
          <rPr>
            <b/>
            <sz val="9"/>
            <color indexed="81"/>
            <rFont val="Tahoma"/>
            <family val="2"/>
          </rPr>
          <t>PLANIF:</t>
        </r>
        <r>
          <rPr>
            <sz val="9"/>
            <color indexed="81"/>
            <rFont val="Tahoma"/>
            <family val="2"/>
          </rPr>
          <t xml:space="preserve">
Convenio INIAP-ENGIM</t>
        </r>
      </text>
    </comment>
    <comment ref="C54" authorId="1">
      <text>
        <r>
          <rPr>
            <b/>
            <sz val="9"/>
            <color indexed="81"/>
            <rFont val="Tahoma"/>
            <family val="2"/>
          </rPr>
          <t>PLANIF:</t>
        </r>
        <r>
          <rPr>
            <sz val="9"/>
            <color indexed="81"/>
            <rFont val="Tahoma"/>
            <family val="2"/>
          </rPr>
          <t xml:space="preserve">
Convenio INIAP-ENGIM</t>
        </r>
      </text>
    </comment>
    <comment ref="D140" authorId="0">
      <text>
        <r>
          <rPr>
            <b/>
            <sz val="9"/>
            <color indexed="81"/>
            <rFont val="Tahoma"/>
            <family val="2"/>
          </rPr>
          <t>Lenovo:</t>
        </r>
        <r>
          <rPr>
            <sz val="9"/>
            <color indexed="81"/>
            <rFont val="Tahoma"/>
            <family val="2"/>
          </rPr>
          <t xml:space="preserve">
PESO DEL RUBRO LO DA EL DIRECTOR DE ESTACIÓN CON EL EQUIPO DE TRABAJO
</t>
        </r>
      </text>
    </comment>
    <comment ref="E140" authorId="0">
      <text>
        <r>
          <rPr>
            <b/>
            <sz val="9"/>
            <color indexed="81"/>
            <rFont val="Tahoma"/>
            <family val="2"/>
          </rPr>
          <t>Lenovo:</t>
        </r>
        <r>
          <rPr>
            <sz val="9"/>
            <color indexed="81"/>
            <rFont val="Tahoma"/>
            <family val="2"/>
          </rPr>
          <t xml:space="preserve">
PESO DEL RUBRO LO DA EL DIRECTOR DE ESTACIÓN CON EL EQUIPO DE TRABAJO
</t>
        </r>
      </text>
    </comment>
    <comment ref="D161" authorId="0">
      <text>
        <r>
          <rPr>
            <b/>
            <sz val="9"/>
            <color indexed="81"/>
            <rFont val="Tahoma"/>
            <family val="2"/>
          </rPr>
          <t>Lenovo:</t>
        </r>
        <r>
          <rPr>
            <sz val="9"/>
            <color indexed="81"/>
            <rFont val="Tahoma"/>
            <family val="2"/>
          </rPr>
          <t xml:space="preserve">
PESO DEL RUBRO LO DA EL DIRECTOR DE ESTACIÓN CON EL EQUIPO DE TRABAJO
</t>
        </r>
      </text>
    </comment>
    <comment ref="E161" authorId="0">
      <text>
        <r>
          <rPr>
            <b/>
            <sz val="9"/>
            <color indexed="81"/>
            <rFont val="Tahoma"/>
            <family val="2"/>
          </rPr>
          <t>Lenovo:</t>
        </r>
        <r>
          <rPr>
            <sz val="9"/>
            <color indexed="81"/>
            <rFont val="Tahoma"/>
            <family val="2"/>
          </rPr>
          <t xml:space="preserve">
PESO DEL RUBRO LO DA EL DIRECTOR DE ESTACIÓN CON EL EQUIPO DE TRABAJO
</t>
        </r>
      </text>
    </comment>
    <comment ref="I223" authorId="1">
      <text>
        <r>
          <rPr>
            <b/>
            <sz val="9"/>
            <color indexed="81"/>
            <rFont val="Tahoma"/>
            <family val="2"/>
          </rPr>
          <t>PLANIF:</t>
        </r>
        <r>
          <rPr>
            <sz val="9"/>
            <color indexed="81"/>
            <rFont val="Tahoma"/>
            <family val="2"/>
          </rPr>
          <t xml:space="preserve">
Las metas son mayores si se contempla la producción establecida en el Convenio INIAP-MAG-MAE (presupuesto complementario)</t>
        </r>
      </text>
    </comment>
    <comment ref="I227" authorId="1">
      <text>
        <r>
          <rPr>
            <b/>
            <sz val="9"/>
            <color indexed="81"/>
            <rFont val="Tahoma"/>
            <family val="2"/>
          </rPr>
          <t>PLANIF:</t>
        </r>
        <r>
          <rPr>
            <sz val="9"/>
            <color indexed="81"/>
            <rFont val="Tahoma"/>
            <family val="2"/>
          </rPr>
          <t xml:space="preserve">
Las metas son mayores si se contempla lo establecido en el Convenio INIAP-MAG-MAE (presupuesto complementario)</t>
        </r>
      </text>
    </comment>
    <comment ref="D257" authorId="2">
      <text>
        <r>
          <rPr>
            <b/>
            <sz val="9"/>
            <color indexed="81"/>
            <rFont val="Tahoma"/>
            <family val="2"/>
          </rPr>
          <t>Autor:</t>
        </r>
        <r>
          <rPr>
            <sz val="9"/>
            <color indexed="81"/>
            <rFont val="Tahoma"/>
            <family val="2"/>
          </rPr>
          <t xml:space="preserve">
PESO DEL RUBRO LO DA EL DIRECTOR DE ESTACIÓN CON EL EQUIPO DE TRABAJO
</t>
        </r>
      </text>
    </comment>
  </commentList>
</comments>
</file>

<file path=xl/comments2.xml><?xml version="1.0" encoding="utf-8"?>
<comments xmlns="http://schemas.openxmlformats.org/spreadsheetml/2006/main">
  <authors>
    <author>PLANIF</author>
    <author>INIAP-EECA</author>
  </authors>
  <commentList>
    <comment ref="C152" authorId="0">
      <text>
        <r>
          <rPr>
            <b/>
            <sz val="9"/>
            <color indexed="81"/>
            <rFont val="Tahoma"/>
            <family val="2"/>
          </rPr>
          <t>PLANIF:</t>
        </r>
        <r>
          <rPr>
            <sz val="9"/>
            <color indexed="81"/>
            <rFont val="Tahoma"/>
            <family val="2"/>
          </rPr>
          <t xml:space="preserve">
Uniformes personal código de trabajo</t>
        </r>
      </text>
    </comment>
    <comment ref="F158" authorId="1">
      <text>
        <r>
          <rPr>
            <b/>
            <sz val="9"/>
            <color indexed="81"/>
            <rFont val="Tahoma"/>
            <family val="2"/>
          </rPr>
          <t>INIAP-EECA:</t>
        </r>
        <r>
          <rPr>
            <sz val="9"/>
            <color indexed="81"/>
            <rFont val="Tahoma"/>
            <family val="2"/>
          </rPr>
          <t xml:space="preserve">
Incluido los SAF</t>
        </r>
      </text>
    </comment>
    <comment ref="I158" authorId="1">
      <text>
        <r>
          <rPr>
            <b/>
            <sz val="9"/>
            <color indexed="81"/>
            <rFont val="Tahoma"/>
            <family val="2"/>
          </rPr>
          <t>INIAP-EECA:</t>
        </r>
        <r>
          <rPr>
            <sz val="9"/>
            <color indexed="81"/>
            <rFont val="Tahoma"/>
            <family val="2"/>
          </rPr>
          <t xml:space="preserve">
Incluido los SAF</t>
        </r>
      </text>
    </comment>
  </commentList>
</comments>
</file>

<file path=xl/sharedStrings.xml><?xml version="1.0" encoding="utf-8"?>
<sst xmlns="http://schemas.openxmlformats.org/spreadsheetml/2006/main" count="4823" uniqueCount="1462">
  <si>
    <t>Planificado</t>
  </si>
  <si>
    <t>Ponderación</t>
  </si>
  <si>
    <t>Responsable</t>
  </si>
  <si>
    <t>Presupuesto</t>
  </si>
  <si>
    <t>P1 A1</t>
  </si>
  <si>
    <t>P1 A2</t>
  </si>
  <si>
    <t>P1 A3</t>
  </si>
  <si>
    <t>P2 A1</t>
  </si>
  <si>
    <t>P2 A2</t>
  </si>
  <si>
    <t>P2 A3</t>
  </si>
  <si>
    <t>P2 A5</t>
  </si>
  <si>
    <t>P3 A1</t>
  </si>
  <si>
    <t>P3 A2</t>
  </si>
  <si>
    <t>P4 A1</t>
  </si>
  <si>
    <t>Descripción</t>
  </si>
  <si>
    <t>Producto 1</t>
  </si>
  <si>
    <t>Producto 4</t>
  </si>
  <si>
    <t>Producto 3</t>
  </si>
  <si>
    <t>Producto 2</t>
  </si>
  <si>
    <t>Producto / Actividades</t>
  </si>
  <si>
    <t>Programación</t>
  </si>
  <si>
    <t>Fecha Inicio</t>
  </si>
  <si>
    <t>Fecha Fin</t>
  </si>
  <si>
    <t>Ejecución</t>
  </si>
  <si>
    <t>Observaciones</t>
  </si>
  <si>
    <t>Período de ejecución:</t>
  </si>
  <si>
    <t>Objetivo:</t>
  </si>
  <si>
    <t>Rubro o Enfoque</t>
  </si>
  <si>
    <t>POA ESTACIÓN EXPERIMENTAL</t>
  </si>
  <si>
    <t>ENERO</t>
  </si>
  <si>
    <t>FEBRERO</t>
  </si>
  <si>
    <t>MARZO</t>
  </si>
  <si>
    <t>ABRIL</t>
  </si>
  <si>
    <t>MAYO</t>
  </si>
  <si>
    <t>JUNIO</t>
  </si>
  <si>
    <t>JULIO</t>
  </si>
  <si>
    <t>AGOSTO</t>
  </si>
  <si>
    <t>SEPTIEMBRE</t>
  </si>
  <si>
    <t>OCTUBRE</t>
  </si>
  <si>
    <t>NOVIEMBRE</t>
  </si>
  <si>
    <t>DICIEMBRE</t>
  </si>
  <si>
    <t>Director:</t>
  </si>
  <si>
    <t>Fecha Cumplimiento/ Finalización</t>
  </si>
  <si>
    <t>Número de Rubros o Enfoques</t>
  </si>
  <si>
    <t>Indicador de Resultado / Medio de Verificación</t>
  </si>
  <si>
    <t>Ingresos generados por ventas</t>
  </si>
  <si>
    <t>GASTO AGRUPADO</t>
  </si>
  <si>
    <t>ESTACIÓN EXPERIMENTAL</t>
  </si>
  <si>
    <t>ITEM</t>
  </si>
  <si>
    <t>DESCRIPCION ITEM</t>
  </si>
  <si>
    <t>PRESUPUESTO CODIFICADO</t>
  </si>
  <si>
    <t>Suma</t>
  </si>
  <si>
    <t>Validación</t>
  </si>
  <si>
    <t>ADM. CENTRAL</t>
  </si>
  <si>
    <t>AUSTRO</t>
  </si>
  <si>
    <t>LITORAL SUR</t>
  </si>
  <si>
    <t>PORTOVIEJO</t>
  </si>
  <si>
    <t>SANTA CATALINA</t>
  </si>
  <si>
    <t>TROPICAL PICHILINGUE</t>
  </si>
  <si>
    <r>
      <rPr>
        <b/>
        <sz val="9"/>
        <rFont val="Arial"/>
        <family val="2"/>
      </rPr>
      <t>CODIGO</t>
    </r>
  </si>
  <si>
    <r>
      <rPr>
        <b/>
        <sz val="9"/>
        <rFont val="Arial"/>
        <family val="2"/>
      </rPr>
      <t>NOMBRE Y DESCRIPCIÓN</t>
    </r>
  </si>
  <si>
    <r>
      <rPr>
        <b/>
        <sz val="9"/>
        <rFont val="Arial"/>
        <family val="2"/>
      </rPr>
      <t>GASTOS CORRIENTES</t>
    </r>
  </si>
  <si>
    <r>
      <rPr>
        <b/>
        <sz val="9"/>
        <rFont val="Arial"/>
        <family val="2"/>
      </rPr>
      <t>GASTOS EN PERSONAL</t>
    </r>
  </si>
  <si>
    <r>
      <rPr>
        <b/>
        <sz val="9"/>
        <rFont val="Arial"/>
        <family val="2"/>
      </rPr>
      <t>Remuneraciones Básicas</t>
    </r>
  </si>
  <si>
    <t>01</t>
  </si>
  <si>
    <r>
      <rPr>
        <b/>
        <sz val="9"/>
        <rFont val="Arial"/>
        <family val="2"/>
      </rPr>
      <t>Sueldos</t>
    </r>
  </si>
  <si>
    <t>02</t>
  </si>
  <si>
    <r>
      <rPr>
        <b/>
        <sz val="9"/>
        <rFont val="Arial"/>
        <family val="2"/>
      </rPr>
      <t>Salarios</t>
    </r>
  </si>
  <si>
    <t>03</t>
  </si>
  <si>
    <r>
      <rPr>
        <b/>
        <sz val="9"/>
        <rFont val="Arial"/>
        <family val="2"/>
      </rPr>
      <t>Jornales</t>
    </r>
  </si>
  <si>
    <t>05</t>
  </si>
  <si>
    <r>
      <rPr>
        <b/>
        <sz val="9"/>
        <rFont val="Arial"/>
        <family val="2"/>
      </rPr>
      <t>Remuneraciones Unificadas</t>
    </r>
  </si>
  <si>
    <t>06</t>
  </si>
  <si>
    <r>
      <rPr>
        <b/>
        <sz val="9"/>
        <rFont val="Arial"/>
        <family val="2"/>
      </rPr>
      <t>Salarios Unificados</t>
    </r>
  </si>
  <si>
    <t>07</t>
  </si>
  <si>
    <r>
      <rPr>
        <b/>
        <sz val="9"/>
        <rFont val="Arial"/>
        <family val="2"/>
      </rPr>
      <t>Haber Militar y Policial</t>
    </r>
  </si>
  <si>
    <t>08</t>
  </si>
  <si>
    <r>
      <rPr>
        <b/>
        <sz val="9"/>
        <rFont val="Arial"/>
        <family val="2"/>
      </rPr>
      <t>Remuneración Mensual Unificada de Docentes del Magisterio y Docentes e Investigadores Universitarios</t>
    </r>
  </si>
  <si>
    <t>09</t>
  </si>
  <si>
    <r>
      <rPr>
        <b/>
        <sz val="9"/>
        <rFont val="Arial"/>
        <family val="2"/>
      </rPr>
      <t>Remuneración Mensual Unificada para Pasantes</t>
    </r>
  </si>
  <si>
    <t>10</t>
  </si>
  <si>
    <r>
      <rPr>
        <b/>
        <sz val="9"/>
        <rFont val="Arial"/>
        <family val="2"/>
      </rPr>
      <t>Remuneración Mensual Unificada en el Exterior</t>
    </r>
  </si>
  <si>
    <r>
      <rPr>
        <b/>
        <sz val="9"/>
        <rFont val="Arial"/>
        <family val="2"/>
      </rPr>
      <t>Remuneraciones Complementarias</t>
    </r>
  </si>
  <si>
    <r>
      <rPr>
        <b/>
        <sz val="9"/>
        <rFont val="Arial"/>
        <family val="2"/>
      </rPr>
      <t>Bonificación por Años de Servicio</t>
    </r>
  </si>
  <si>
    <r>
      <rPr>
        <b/>
        <sz val="9"/>
        <rFont val="Arial"/>
        <family val="2"/>
      </rPr>
      <t>Bonificación por Responsabilidad a Dignatarios Universitarios</t>
    </r>
  </si>
  <si>
    <r>
      <rPr>
        <b/>
        <sz val="9"/>
        <rFont val="Arial"/>
        <family val="2"/>
      </rPr>
      <t>Decimotercer Sueldo</t>
    </r>
  </si>
  <si>
    <t>04</t>
  </si>
  <si>
    <r>
      <rPr>
        <b/>
        <sz val="9"/>
        <rFont val="Arial"/>
        <family val="2"/>
      </rPr>
      <t>Decimocuarto Sueldo</t>
    </r>
  </si>
  <si>
    <r>
      <rPr>
        <b/>
        <sz val="9"/>
        <rFont val="Arial"/>
        <family val="2"/>
      </rPr>
      <t>Decimoquinto Sueldo</t>
    </r>
  </si>
  <si>
    <r>
      <rPr>
        <b/>
        <sz val="9"/>
        <rFont val="Arial"/>
        <family val="2"/>
      </rPr>
      <t>Decimosexto Sueldo</t>
    </r>
  </si>
  <si>
    <r>
      <rPr>
        <b/>
        <sz val="9"/>
        <rFont val="Arial"/>
        <family val="2"/>
      </rPr>
      <t>Bonificación Complementaria</t>
    </r>
  </si>
  <si>
    <r>
      <rPr>
        <b/>
        <sz val="9"/>
        <rFont val="Arial"/>
        <family val="2"/>
      </rPr>
      <t>Bonificación por Títulos Académicos, Especializaciones y Capacitación Adicional</t>
    </r>
  </si>
  <si>
    <r>
      <rPr>
        <b/>
        <sz val="9"/>
        <rFont val="Arial"/>
        <family val="2"/>
      </rPr>
      <t>Gastos de Representación</t>
    </r>
  </si>
  <si>
    <r>
      <rPr>
        <b/>
        <sz val="9"/>
        <rFont val="Arial"/>
        <family val="2"/>
      </rPr>
      <t>Sobresueldos y Bonificaciones Adicionales</t>
    </r>
  </si>
  <si>
    <t>11</t>
  </si>
  <si>
    <r>
      <rPr>
        <b/>
        <sz val="9"/>
        <rFont val="Arial"/>
        <family val="2"/>
      </rPr>
      <t>Estímulo Pecuniario</t>
    </r>
  </si>
  <si>
    <t>12</t>
  </si>
  <si>
    <r>
      <rPr>
        <b/>
        <sz val="9"/>
        <rFont val="Arial"/>
        <family val="2"/>
      </rPr>
      <t>Bonificación de Aniversario</t>
    </r>
  </si>
  <si>
    <t>13</t>
  </si>
  <si>
    <r>
      <rPr>
        <b/>
        <sz val="9"/>
        <rFont val="Arial"/>
        <family val="2"/>
      </rPr>
      <t>Aguinaldo Navideño</t>
    </r>
  </si>
  <si>
    <t>14</t>
  </si>
  <si>
    <r>
      <rPr>
        <b/>
        <sz val="9"/>
        <rFont val="Arial"/>
        <family val="2"/>
      </rPr>
      <t>Porcentaje Funcional</t>
    </r>
  </si>
  <si>
    <t>15</t>
  </si>
  <si>
    <r>
      <rPr>
        <b/>
        <sz val="9"/>
        <rFont val="Arial"/>
        <family val="2"/>
      </rPr>
      <t>Adicional sobre la Décima Categoría</t>
    </r>
  </si>
  <si>
    <t>16</t>
  </si>
  <si>
    <r>
      <rPr>
        <b/>
        <sz val="9"/>
        <rFont val="Arial"/>
        <family val="2"/>
      </rPr>
      <t>Estímulo Económico Magisterio</t>
    </r>
  </si>
  <si>
    <r>
      <rPr>
        <b/>
        <sz val="9"/>
        <rFont val="Arial"/>
        <family val="2"/>
      </rPr>
      <t>Bonificación Mensual Galápagos</t>
    </r>
  </si>
  <si>
    <r>
      <rPr>
        <b/>
        <sz val="9"/>
        <rFont val="Arial"/>
        <family val="2"/>
      </rPr>
      <t>Bonificación Fronteriza</t>
    </r>
  </si>
  <si>
    <r>
      <rPr>
        <b/>
        <sz val="9"/>
        <rFont val="Arial"/>
        <family val="2"/>
      </rPr>
      <t>Bonificación por el Día del Médico</t>
    </r>
  </si>
  <si>
    <r>
      <rPr>
        <b/>
        <sz val="9"/>
        <rFont val="Arial"/>
        <family val="2"/>
      </rPr>
      <t>Bonificación por el Día Mundial de la Salud</t>
    </r>
  </si>
  <si>
    <r>
      <rPr>
        <b/>
        <sz val="9"/>
        <rFont val="Arial"/>
        <family val="2"/>
      </rPr>
      <t>Bonificación para los Profesionales de la Salud</t>
    </r>
  </si>
  <si>
    <r>
      <rPr>
        <b/>
        <sz val="9"/>
        <rFont val="Arial"/>
        <family val="2"/>
      </rPr>
      <t>Adicional Región Amazónica</t>
    </r>
  </si>
  <si>
    <r>
      <rPr>
        <b/>
        <sz val="9"/>
        <rFont val="Arial"/>
        <family val="2"/>
      </rPr>
      <t>Remuneración Suplementaria Galápagos</t>
    </r>
  </si>
  <si>
    <r>
      <rPr>
        <b/>
        <sz val="9"/>
        <rFont val="Arial"/>
        <family val="2"/>
      </rPr>
      <t>Actividad Extracurricular Galápagos</t>
    </r>
  </si>
  <si>
    <r>
      <rPr>
        <b/>
        <sz val="9"/>
        <rFont val="Arial"/>
        <family val="2"/>
      </rPr>
      <t>Bonificación por el Día del Maestro</t>
    </r>
  </si>
  <si>
    <r>
      <rPr>
        <b/>
        <sz val="9"/>
        <rFont val="Arial"/>
        <family val="2"/>
      </rPr>
      <t>Bonificación por el Día del Servidor Público</t>
    </r>
  </si>
  <si>
    <r>
      <rPr>
        <b/>
        <sz val="9"/>
        <rFont val="Arial"/>
        <family val="2"/>
      </rPr>
      <t>Bonificación para Educadores Comunitarios, Alfabetizadores</t>
    </r>
  </si>
  <si>
    <r>
      <rPr>
        <b/>
        <sz val="9"/>
        <rFont val="Arial"/>
        <family val="2"/>
      </rPr>
      <t>Bonificación para Profesionales Amparados o no por Leyes de Escalafón</t>
    </r>
  </si>
  <si>
    <r>
      <rPr>
        <b/>
        <sz val="9"/>
        <rFont val="Arial"/>
        <family val="2"/>
      </rPr>
      <t>Bonificación Adicional Galápagos Servidores de la LOSCCA</t>
    </r>
  </si>
  <si>
    <r>
      <rPr>
        <b/>
        <sz val="9"/>
        <rFont val="Arial"/>
        <family val="2"/>
      </rPr>
      <t>Remuneración Variable por Eficiencia</t>
    </r>
  </si>
  <si>
    <r>
      <rPr>
        <b/>
        <sz val="9"/>
        <rFont val="Arial"/>
        <family val="2"/>
      </rPr>
      <t>Remuneraciones Compensatorias</t>
    </r>
  </si>
  <si>
    <r>
      <rPr>
        <b/>
        <sz val="9"/>
        <rFont val="Arial"/>
        <family val="2"/>
      </rPr>
      <t>Gastos de Residencia</t>
    </r>
  </si>
  <si>
    <r>
      <rPr>
        <b/>
        <sz val="9"/>
        <rFont val="Arial"/>
        <family val="2"/>
      </rPr>
      <t>Bonificación Geográfica</t>
    </r>
  </si>
  <si>
    <r>
      <rPr>
        <b/>
        <sz val="9"/>
        <rFont val="Arial"/>
        <family val="2"/>
      </rPr>
      <t>Compensación por Costo de Vida</t>
    </r>
  </si>
  <si>
    <r>
      <rPr>
        <b/>
        <sz val="9"/>
        <rFont val="Arial"/>
        <family val="2"/>
      </rPr>
      <t>Compensación por Transporte</t>
    </r>
  </si>
  <si>
    <r>
      <rPr>
        <b/>
        <sz val="9"/>
        <rFont val="Arial"/>
        <family val="2"/>
      </rPr>
      <t>Compensación en el Exterior</t>
    </r>
  </si>
  <si>
    <r>
      <rPr>
        <b/>
        <sz val="9"/>
        <rFont val="Arial"/>
        <family val="2"/>
      </rPr>
      <t>Alimentación</t>
    </r>
  </si>
  <si>
    <r>
      <rPr>
        <b/>
        <sz val="9"/>
        <rFont val="Arial"/>
        <family val="2"/>
      </rPr>
      <t>Comisariato</t>
    </r>
  </si>
  <si>
    <r>
      <rPr>
        <b/>
        <sz val="9"/>
        <rFont val="Arial"/>
        <family val="2"/>
      </rPr>
      <t>Compensación Pedagógica</t>
    </r>
  </si>
  <si>
    <r>
      <rPr>
        <b/>
        <sz val="9"/>
        <rFont val="Arial"/>
        <family val="2"/>
      </rPr>
      <t>Compensación por Trabajo de Alto Riesgo</t>
    </r>
  </si>
  <si>
    <r>
      <rPr>
        <b/>
        <sz val="9"/>
        <rFont val="Arial"/>
        <family val="2"/>
      </rPr>
      <t xml:space="preserve">Subsidio Profesores de Escuelas Fiscales, Misionales y Fiscomisionales de las Regiones
</t>
    </r>
    <r>
      <rPr>
        <b/>
        <sz val="9"/>
        <rFont val="Arial"/>
        <family val="2"/>
      </rPr>
      <t>Amazónica e Insular</t>
    </r>
  </si>
  <si>
    <r>
      <rPr>
        <b/>
        <sz val="9"/>
        <rFont val="Arial"/>
        <family val="2"/>
      </rPr>
      <t>Compensación por Residencia</t>
    </r>
  </si>
  <si>
    <r>
      <rPr>
        <b/>
        <sz val="9"/>
        <rFont val="Arial"/>
        <family val="2"/>
      </rPr>
      <t xml:space="preserve">Compensación   Régimen   Remunerativo   de   Fuerzas   Armadas,   Policía   y   Cuerpos   de
</t>
    </r>
    <r>
      <rPr>
        <b/>
        <sz val="9"/>
        <rFont val="Arial"/>
        <family val="2"/>
      </rPr>
      <t>Bomberos</t>
    </r>
  </si>
  <si>
    <r>
      <rPr>
        <b/>
        <sz val="9"/>
        <rFont val="Arial"/>
        <family val="2"/>
      </rPr>
      <t>Compensación por  Cesación de Funciones</t>
    </r>
  </si>
  <si>
    <r>
      <rPr>
        <b/>
        <sz val="9"/>
        <rFont val="Arial"/>
        <family val="2"/>
      </rPr>
      <t>Subsidios</t>
    </r>
  </si>
  <si>
    <r>
      <rPr>
        <b/>
        <sz val="9"/>
        <rFont val="Arial"/>
        <family val="2"/>
      </rPr>
      <t>Por Cargas Familiares</t>
    </r>
  </si>
  <si>
    <r>
      <rPr>
        <b/>
        <sz val="9"/>
        <rFont val="Arial"/>
        <family val="2"/>
      </rPr>
      <t>De Educación</t>
    </r>
  </si>
  <si>
    <r>
      <rPr>
        <b/>
        <sz val="9"/>
        <rFont val="Arial"/>
        <family val="2"/>
      </rPr>
      <t>Por Maternidad</t>
    </r>
  </si>
  <si>
    <r>
      <rPr>
        <b/>
        <sz val="9"/>
        <rFont val="Arial"/>
        <family val="2"/>
      </rPr>
      <t>Por Fallecimiento</t>
    </r>
  </si>
  <si>
    <r>
      <rPr>
        <b/>
        <sz val="9"/>
        <rFont val="Arial"/>
        <family val="2"/>
      </rPr>
      <t>Por Guardería</t>
    </r>
  </si>
  <si>
    <r>
      <rPr>
        <b/>
        <sz val="9"/>
        <rFont val="Arial"/>
        <family val="2"/>
      </rPr>
      <t>Por Vacaciones</t>
    </r>
  </si>
  <si>
    <r>
      <rPr>
        <b/>
        <sz val="9"/>
        <rFont val="Arial"/>
        <family val="2"/>
      </rPr>
      <t>Estímulo Económico por Años de Servicio</t>
    </r>
  </si>
  <si>
    <r>
      <rPr>
        <b/>
        <sz val="9"/>
        <rFont val="Arial"/>
        <family val="2"/>
      </rPr>
      <t>Subsidio de Antigüedad</t>
    </r>
  </si>
  <si>
    <r>
      <rPr>
        <b/>
        <sz val="9"/>
        <rFont val="Arial"/>
        <family val="2"/>
      </rPr>
      <t>Beneficios Sociales</t>
    </r>
  </si>
  <si>
    <r>
      <rPr>
        <b/>
        <sz val="9"/>
        <rFont val="Arial"/>
        <family val="2"/>
      </rPr>
      <t>Otros Subsidios</t>
    </r>
  </si>
  <si>
    <r>
      <rPr>
        <b/>
        <sz val="9"/>
        <rFont val="Arial"/>
        <family val="2"/>
      </rPr>
      <t>Remuneraciones Temporales</t>
    </r>
  </si>
  <si>
    <r>
      <rPr>
        <b/>
        <sz val="9"/>
        <rFont val="Arial"/>
        <family val="2"/>
      </rPr>
      <t>Remuneración Unificada para Pasantes e Internos Rotativos de Salud</t>
    </r>
  </si>
  <si>
    <r>
      <rPr>
        <b/>
        <sz val="9"/>
        <rFont val="Arial"/>
        <family val="2"/>
      </rPr>
      <t>Encargos y Subrogaciones</t>
    </r>
  </si>
  <si>
    <r>
      <rPr>
        <b/>
        <sz val="9"/>
        <rFont val="Arial"/>
        <family val="2"/>
      </rPr>
      <t>Sustituciones de Personal</t>
    </r>
  </si>
  <si>
    <r>
      <rPr>
        <b/>
        <sz val="9"/>
        <rFont val="Arial"/>
        <family val="2"/>
      </rPr>
      <t>Licencia Remunerada</t>
    </r>
  </si>
  <si>
    <r>
      <rPr>
        <b/>
        <sz val="9"/>
        <rFont val="Arial"/>
        <family val="2"/>
      </rPr>
      <t>Honorarios</t>
    </r>
  </si>
  <si>
    <r>
      <rPr>
        <b/>
        <sz val="9"/>
        <rFont val="Arial"/>
        <family val="2"/>
      </rPr>
      <t>Horas Extraordinarias y Suplementarias</t>
    </r>
  </si>
  <si>
    <r>
      <rPr>
        <b/>
        <sz val="9"/>
        <rFont val="Arial"/>
        <family val="2"/>
      </rPr>
      <t>Servicios Personales por Contrato</t>
    </r>
  </si>
  <si>
    <r>
      <rPr>
        <b/>
        <sz val="9"/>
        <rFont val="Arial"/>
        <family val="2"/>
      </rPr>
      <t>Remuneraciones Especiales Sección Nocturna</t>
    </r>
  </si>
  <si>
    <r>
      <rPr>
        <b/>
        <sz val="9"/>
        <rFont val="Arial"/>
        <family val="2"/>
      </rPr>
      <t>Subrogación</t>
    </r>
  </si>
  <si>
    <r>
      <rPr>
        <b/>
        <sz val="9"/>
        <rFont val="Arial"/>
        <family val="2"/>
      </rPr>
      <t>Encargos</t>
    </r>
  </si>
  <si>
    <r>
      <rPr>
        <b/>
        <sz val="9"/>
        <rFont val="Arial"/>
        <family val="2"/>
      </rPr>
      <t>Contratos de Servicios Ocasionales en el Exterior</t>
    </r>
  </si>
  <si>
    <r>
      <rPr>
        <b/>
        <sz val="9"/>
        <rFont val="Arial"/>
        <family val="2"/>
      </rPr>
      <t>Contratos Ocasionales para el Cumplimiento del Servicio Rural</t>
    </r>
  </si>
  <si>
    <r>
      <rPr>
        <b/>
        <sz val="9"/>
        <rFont val="Arial"/>
        <family val="2"/>
      </rPr>
      <t>Contratos Ocasionales para el Cumplimiento de la Devengación de Becas</t>
    </r>
  </si>
  <si>
    <r>
      <rPr>
        <b/>
        <sz val="9"/>
        <rFont val="Arial"/>
        <family val="2"/>
      </rPr>
      <t>Aportes Patronales a la Seguridad Social</t>
    </r>
  </si>
  <si>
    <r>
      <rPr>
        <b/>
        <sz val="9"/>
        <rFont val="Arial"/>
        <family val="2"/>
      </rPr>
      <t>Aporte Patronal</t>
    </r>
  </si>
  <si>
    <r>
      <rPr>
        <b/>
        <sz val="9"/>
        <rFont val="Arial"/>
        <family val="2"/>
      </rPr>
      <t>Fondo de Reserva</t>
    </r>
  </si>
  <si>
    <r>
      <rPr>
        <b/>
        <sz val="9"/>
        <rFont val="Arial"/>
        <family val="2"/>
      </rPr>
      <t>Jubilación Patronal</t>
    </r>
  </si>
  <si>
    <r>
      <rPr>
        <b/>
        <sz val="9"/>
        <rFont val="Arial"/>
        <family val="2"/>
      </rPr>
      <t>Jubilación Complementaria</t>
    </r>
  </si>
  <si>
    <r>
      <rPr>
        <b/>
        <sz val="9"/>
        <rFont val="Arial"/>
        <family val="2"/>
      </rPr>
      <t xml:space="preserve">Asignación Global de Jubilación Patronal para Trabajadores Amparados por el Código de
</t>
    </r>
    <r>
      <rPr>
        <b/>
        <sz val="9"/>
        <rFont val="Arial"/>
        <family val="2"/>
      </rPr>
      <t>Trabajo</t>
    </r>
  </si>
  <si>
    <r>
      <rPr>
        <b/>
        <sz val="9"/>
        <rFont val="Arial"/>
        <family val="2"/>
      </rPr>
      <t>Indemnizaciones</t>
    </r>
  </si>
  <si>
    <r>
      <rPr>
        <b/>
        <sz val="9"/>
        <rFont val="Arial"/>
        <family val="2"/>
      </rPr>
      <t>Supresión de Puesto</t>
    </r>
  </si>
  <si>
    <r>
      <rPr>
        <b/>
        <sz val="9"/>
        <rFont val="Arial"/>
        <family val="2"/>
      </rPr>
      <t>Despido Intempestivo</t>
    </r>
  </si>
  <si>
    <r>
      <rPr>
        <b/>
        <sz val="9"/>
        <rFont val="Arial"/>
        <family val="2"/>
      </rPr>
      <t>Compensación por Desahucio</t>
    </r>
  </si>
  <si>
    <r>
      <rPr>
        <b/>
        <sz val="9"/>
        <rFont val="Arial"/>
        <family val="2"/>
      </rPr>
      <t>Restitución de Puesto</t>
    </r>
  </si>
  <si>
    <r>
      <rPr>
        <b/>
        <sz val="9"/>
        <rFont val="Arial"/>
        <family val="2"/>
      </rPr>
      <t>Beneficio por Jubilación</t>
    </r>
  </si>
  <si>
    <r>
      <rPr>
        <b/>
        <sz val="9"/>
        <rFont val="Arial"/>
        <family val="2"/>
      </rPr>
      <t>Compensación por Vacaciones no Gozadas por Cesación de Funciones</t>
    </r>
  </si>
  <si>
    <r>
      <rPr>
        <b/>
        <sz val="9"/>
        <rFont val="Arial"/>
        <family val="2"/>
      </rPr>
      <t>Por Accidente de Trabajo o Enfermedad</t>
    </r>
  </si>
  <si>
    <r>
      <rPr>
        <b/>
        <sz val="9"/>
        <rFont val="Arial"/>
        <family val="2"/>
      </rPr>
      <t>Por Renuncia Voluntaria</t>
    </r>
  </si>
  <si>
    <r>
      <rPr>
        <b/>
        <sz val="9"/>
        <rFont val="Arial"/>
        <family val="2"/>
      </rPr>
      <t>Por Compra de Renuncia</t>
    </r>
  </si>
  <si>
    <r>
      <rPr>
        <b/>
        <sz val="9"/>
        <rFont val="Arial"/>
        <family val="2"/>
      </rPr>
      <t>Indemnizaciones Laborales</t>
    </r>
  </si>
  <si>
    <r>
      <rPr>
        <b/>
        <sz val="9"/>
        <rFont val="Arial"/>
        <family val="2"/>
      </rPr>
      <t>Incentivo Excepcional para la Jubilación (Trabajadores del IESS)</t>
    </r>
  </si>
  <si>
    <r>
      <rPr>
        <b/>
        <sz val="9"/>
        <rFont val="Arial"/>
        <family val="2"/>
      </rPr>
      <t>Otras Indemnizaciones Laborales</t>
    </r>
  </si>
  <si>
    <r>
      <rPr>
        <b/>
        <sz val="9"/>
        <rFont val="Arial"/>
        <family val="2"/>
      </rPr>
      <t>Asignaciones a Distribuir</t>
    </r>
  </si>
  <si>
    <r>
      <rPr>
        <b/>
        <sz val="9"/>
        <rFont val="Arial"/>
        <family val="2"/>
      </rPr>
      <t>Asignación a Distribuir en Gastos en Personal</t>
    </r>
  </si>
  <si>
    <r>
      <rPr>
        <b/>
        <sz val="9"/>
        <rFont val="Arial"/>
        <family val="2"/>
      </rPr>
      <t>PRESTACIONES DE LA SEGURIDAD SOCIAL</t>
    </r>
  </si>
  <si>
    <r>
      <rPr>
        <b/>
        <sz val="9"/>
        <rFont val="Arial"/>
        <family val="2"/>
      </rPr>
      <t>Gastos Prestacionales</t>
    </r>
  </si>
  <si>
    <r>
      <rPr>
        <b/>
        <sz val="9"/>
        <rFont val="Arial"/>
        <family val="2"/>
      </rPr>
      <t>Pensiones</t>
    </r>
  </si>
  <si>
    <r>
      <rPr>
        <b/>
        <sz val="9"/>
        <rFont val="Arial"/>
        <family val="2"/>
      </rPr>
      <t>Seguro Social Campesino</t>
    </r>
  </si>
  <si>
    <r>
      <rPr>
        <b/>
        <sz val="9"/>
        <rFont val="Arial"/>
        <family val="2"/>
      </rPr>
      <t>Seguro de Enfermedad y Maternidad</t>
    </r>
  </si>
  <si>
    <r>
      <rPr>
        <b/>
        <sz val="9"/>
        <rFont val="Arial"/>
        <family val="2"/>
      </rPr>
      <t>Seguro y Cooperativa Mortuoria</t>
    </r>
  </si>
  <si>
    <r>
      <rPr>
        <b/>
        <sz val="9"/>
        <rFont val="Arial"/>
        <family val="2"/>
      </rPr>
      <t>Seguro de Cesantía</t>
    </r>
  </si>
  <si>
    <r>
      <rPr>
        <b/>
        <sz val="9"/>
        <rFont val="Arial"/>
        <family val="2"/>
      </rPr>
      <t>Seguro de Vida y Riesgos Profesionales</t>
    </r>
  </si>
  <si>
    <r>
      <rPr>
        <b/>
        <sz val="9"/>
        <rFont val="Arial"/>
        <family val="2"/>
      </rPr>
      <t>Fondo de Vivienda</t>
    </r>
  </si>
  <si>
    <r>
      <rPr>
        <b/>
        <sz val="9"/>
        <rFont val="Arial"/>
        <family val="2"/>
      </rPr>
      <t>Fondo de Contingencias</t>
    </r>
  </si>
  <si>
    <r>
      <rPr>
        <b/>
        <sz val="9"/>
        <rFont val="Arial"/>
        <family val="2"/>
      </rPr>
      <t>Pensiones de Jubilación Patronal</t>
    </r>
  </si>
  <si>
    <r>
      <rPr>
        <b/>
        <sz val="9"/>
        <rFont val="Arial"/>
        <family val="2"/>
      </rPr>
      <t>Pensiones por Invalidez</t>
    </r>
  </si>
  <si>
    <r>
      <rPr>
        <b/>
        <sz val="9"/>
        <rFont val="Arial"/>
        <family val="2"/>
      </rPr>
      <t>Pensión Transitoria por Incapacidad</t>
    </r>
  </si>
  <si>
    <r>
      <rPr>
        <b/>
        <sz val="9"/>
        <rFont val="Arial"/>
        <family val="2"/>
      </rPr>
      <t>Pensiones por Vejez</t>
    </r>
  </si>
  <si>
    <r>
      <rPr>
        <b/>
        <sz val="9"/>
        <rFont val="Arial"/>
        <family val="2"/>
      </rPr>
      <t>Pensión Adicional de Jubilados Ferroviarios (Invalidez y Vejez)</t>
    </r>
  </si>
  <si>
    <r>
      <rPr>
        <b/>
        <sz val="9"/>
        <rFont val="Arial"/>
        <family val="2"/>
      </rPr>
      <t>Pensión de Montepío a Beneficiarios de Ferroviarios</t>
    </r>
  </si>
  <si>
    <r>
      <rPr>
        <b/>
        <sz val="9"/>
        <rFont val="Arial"/>
        <family val="2"/>
      </rPr>
      <t>Pensión Adicional de Jubilados Gráficos (Invalidez y Vejez)</t>
    </r>
  </si>
  <si>
    <r>
      <rPr>
        <b/>
        <sz val="9"/>
        <rFont val="Arial"/>
        <family val="2"/>
      </rPr>
      <t>Pensión de Montepío a Beneficiarios de Gráficos</t>
    </r>
  </si>
  <si>
    <r>
      <rPr>
        <b/>
        <sz val="9"/>
        <rFont val="Arial"/>
        <family val="2"/>
      </rPr>
      <t>Décima Tercera Pensión</t>
    </r>
  </si>
  <si>
    <r>
      <rPr>
        <b/>
        <sz val="9"/>
        <rFont val="Arial"/>
        <family val="2"/>
      </rPr>
      <t>Décima Cuarta Pensión</t>
    </r>
  </si>
  <si>
    <r>
      <rPr>
        <b/>
        <sz val="9"/>
        <rFont val="Arial"/>
        <family val="2"/>
      </rPr>
      <t>Incremento de Pensiones de conformidad con la Ley 2004-39</t>
    </r>
  </si>
  <si>
    <r>
      <rPr>
        <b/>
        <sz val="9"/>
        <rFont val="Arial"/>
        <family val="2"/>
      </rPr>
      <t>Pensión por Discapacidades</t>
    </r>
  </si>
  <si>
    <r>
      <rPr>
        <b/>
        <sz val="9"/>
        <rFont val="Arial"/>
        <family val="2"/>
      </rPr>
      <t>Pensión de Montepío</t>
    </r>
  </si>
  <si>
    <r>
      <rPr>
        <b/>
        <sz val="9"/>
        <rFont val="Arial"/>
        <family val="2"/>
      </rPr>
      <t>Anualidad por Matrimonio</t>
    </r>
  </si>
  <si>
    <r>
      <rPr>
        <b/>
        <sz val="9"/>
        <rFont val="Arial"/>
        <family val="2"/>
      </rPr>
      <t>Pensión del Estado para Jubilados del Magisterio Fiscal</t>
    </r>
  </si>
  <si>
    <r>
      <rPr>
        <b/>
        <sz val="9"/>
        <rFont val="Arial"/>
        <family val="2"/>
      </rPr>
      <t>Auxilio de Funerales</t>
    </r>
  </si>
  <si>
    <r>
      <rPr>
        <b/>
        <sz val="9"/>
        <rFont val="Arial"/>
        <family val="2"/>
      </rPr>
      <t>Incapacidad Parcial</t>
    </r>
  </si>
  <si>
    <r>
      <rPr>
        <b/>
        <sz val="9"/>
        <rFont val="Arial"/>
        <family val="2"/>
      </rPr>
      <t>Incapacidad Temporal</t>
    </r>
  </si>
  <si>
    <r>
      <rPr>
        <b/>
        <sz val="9"/>
        <rFont val="Arial"/>
        <family val="2"/>
      </rPr>
      <t>Incapacidad Permanente Total</t>
    </r>
  </si>
  <si>
    <r>
      <rPr>
        <b/>
        <sz val="9"/>
        <rFont val="Arial"/>
        <family val="2"/>
      </rPr>
      <t>Incapacidad Permanente Absoluta</t>
    </r>
  </si>
  <si>
    <r>
      <rPr>
        <b/>
        <sz val="9"/>
        <rFont val="Arial"/>
        <family val="2"/>
      </rPr>
      <t>Indemnizaciones por Incapacidad</t>
    </r>
  </si>
  <si>
    <r>
      <rPr>
        <b/>
        <sz val="9"/>
        <rFont val="Arial"/>
        <family val="2"/>
      </rPr>
      <t>Otros Gastos</t>
    </r>
  </si>
  <si>
    <r>
      <rPr>
        <b/>
        <sz val="9"/>
        <rFont val="Arial"/>
        <family val="2"/>
      </rPr>
      <t>Subsidio por Enfermedad</t>
    </r>
  </si>
  <si>
    <r>
      <rPr>
        <b/>
        <sz val="9"/>
        <rFont val="Arial"/>
        <family val="2"/>
      </rPr>
      <t>Subsidio por Maternidad</t>
    </r>
  </si>
  <si>
    <r>
      <rPr>
        <b/>
        <sz val="9"/>
        <rFont val="Arial"/>
        <family val="2"/>
      </rPr>
      <t>Subsidio por Riesgos del Trabajo</t>
    </r>
  </si>
  <si>
    <r>
      <rPr>
        <b/>
        <sz val="9"/>
        <rFont val="Arial"/>
        <family val="2"/>
      </rPr>
      <t>Subsidios para el Pago de Aportes al IESS</t>
    </r>
  </si>
  <si>
    <r>
      <rPr>
        <b/>
        <sz val="9"/>
        <rFont val="Arial"/>
        <family val="2"/>
      </rPr>
      <t>Atención Médica Prestadores Internos</t>
    </r>
  </si>
  <si>
    <r>
      <rPr>
        <b/>
        <sz val="9"/>
        <rFont val="Arial"/>
        <family val="2"/>
      </rPr>
      <t>Servicios de Salud Prestados a Afiliados y Beneficiarios</t>
    </r>
  </si>
  <si>
    <r>
      <rPr>
        <b/>
        <sz val="9"/>
        <rFont val="Arial"/>
        <family val="2"/>
      </rPr>
      <t>Servicios de Salud Prestados a Jubilados</t>
    </r>
  </si>
  <si>
    <r>
      <rPr>
        <b/>
        <sz val="9"/>
        <rFont val="Arial"/>
        <family val="2"/>
      </rPr>
      <t>Servicios de Salud Prestados a Pacientes con Enfermedades Catastróficas</t>
    </r>
  </si>
  <si>
    <r>
      <rPr>
        <b/>
        <sz val="9"/>
        <rFont val="Arial"/>
        <family val="2"/>
      </rPr>
      <t>Servicios de Salud Prestados a Discapacitados</t>
    </r>
  </si>
  <si>
    <r>
      <rPr>
        <b/>
        <sz val="9"/>
        <rFont val="Arial"/>
        <family val="2"/>
      </rPr>
      <t>Servicios de Salud Prestados a Jefas de Hogar</t>
    </r>
  </si>
  <si>
    <r>
      <rPr>
        <b/>
        <sz val="9"/>
        <rFont val="Arial"/>
        <family val="2"/>
      </rPr>
      <t>Servicios de Salud Prestados a los Asegurados del Seguro Social Campesino</t>
    </r>
  </si>
  <si>
    <r>
      <rPr>
        <b/>
        <sz val="9"/>
        <rFont val="Arial"/>
        <family val="2"/>
      </rPr>
      <t>Atención Médica Prestadores Externos</t>
    </r>
  </si>
  <si>
    <r>
      <rPr>
        <b/>
        <sz val="9"/>
        <rFont val="Arial"/>
        <family val="2"/>
      </rPr>
      <t>Servicios de Salud Prestados a Afiliados con Enfermedades Catastróficas</t>
    </r>
  </si>
  <si>
    <r>
      <rPr>
        <b/>
        <sz val="9"/>
        <rFont val="Arial"/>
        <family val="2"/>
      </rPr>
      <t>Servicios de Salud a Afiliados y Beneficiarios por parte de las Entidades que conforman la Red de Salud Pública</t>
    </r>
  </si>
  <si>
    <r>
      <rPr>
        <b/>
        <sz val="9"/>
        <rFont val="Arial"/>
        <family val="2"/>
      </rPr>
      <t>Servicios  Prestados en el Exterior</t>
    </r>
  </si>
  <si>
    <r>
      <rPr>
        <b/>
        <sz val="9"/>
        <rFont val="Arial"/>
        <family val="2"/>
      </rPr>
      <t>Gastos Prestacionales por Otros Conceptos</t>
    </r>
  </si>
  <si>
    <r>
      <rPr>
        <b/>
        <sz val="9"/>
        <rFont val="Arial"/>
        <family val="2"/>
      </rPr>
      <t>Compensación Gastos Médicos</t>
    </r>
  </si>
  <si>
    <r>
      <rPr>
        <b/>
        <sz val="9"/>
        <rFont val="Arial"/>
        <family val="2"/>
      </rPr>
      <t>Servicios Médicos Asistenciales</t>
    </r>
  </si>
  <si>
    <r>
      <rPr>
        <b/>
        <sz val="9"/>
        <rFont val="Arial"/>
        <family val="2"/>
      </rPr>
      <t>Asignación para Prevención de Riesgos del Trbajo</t>
    </r>
  </si>
  <si>
    <r>
      <rPr>
        <b/>
        <sz val="9"/>
        <rFont val="Arial"/>
        <family val="2"/>
      </rPr>
      <t>Asignación para Mejoramiento de la Calidad de Vida del Adulto Mayor</t>
    </r>
  </si>
  <si>
    <r>
      <rPr>
        <b/>
        <sz val="9"/>
        <rFont val="Arial"/>
        <family val="2"/>
      </rPr>
      <t>Convenios Interinstitucionales</t>
    </r>
  </si>
  <si>
    <r>
      <rPr>
        <b/>
        <sz val="9"/>
        <rFont val="Arial"/>
        <family val="2"/>
      </rPr>
      <t>Convenios Internacionales</t>
    </r>
  </si>
  <si>
    <r>
      <rPr>
        <b/>
        <sz val="9"/>
        <rFont val="Arial"/>
        <family val="2"/>
      </rPr>
      <t>Asignación para Devolución de Aportes por no Causar Montepío</t>
    </r>
  </si>
  <si>
    <r>
      <rPr>
        <b/>
        <sz val="9"/>
        <rFont val="Arial"/>
        <family val="2"/>
      </rPr>
      <t>Asignación para Gastos de Funcionamiento de las Unidades Médicas</t>
    </r>
  </si>
  <si>
    <r>
      <rPr>
        <b/>
        <sz val="9"/>
        <rFont val="Arial"/>
        <family val="2"/>
      </rPr>
      <t>Otros Gastos en Afiliados y Jubilados</t>
    </r>
  </si>
  <si>
    <r>
      <rPr>
        <b/>
        <sz val="9"/>
        <rFont val="Arial"/>
        <family val="2"/>
      </rPr>
      <t>Asignación a Distribuir para Prestaciones de la Seguridad Social</t>
    </r>
  </si>
  <si>
    <r>
      <rPr>
        <b/>
        <sz val="9"/>
        <rFont val="Arial"/>
        <family val="2"/>
      </rPr>
      <t>BIENES Y SERVICIOS DE CONSUMO</t>
    </r>
  </si>
  <si>
    <r>
      <rPr>
        <b/>
        <sz val="9"/>
        <rFont val="Arial"/>
        <family val="2"/>
      </rPr>
      <t>Servicios Básicos</t>
    </r>
  </si>
  <si>
    <r>
      <rPr>
        <b/>
        <sz val="9"/>
        <rFont val="Arial"/>
        <family val="2"/>
      </rPr>
      <t>Agua Potable</t>
    </r>
  </si>
  <si>
    <r>
      <rPr>
        <b/>
        <sz val="9"/>
        <rFont val="Arial"/>
        <family val="2"/>
      </rPr>
      <t>Agua de Riego</t>
    </r>
  </si>
  <si>
    <r>
      <rPr>
        <b/>
        <sz val="9"/>
        <rFont val="Arial"/>
        <family val="2"/>
      </rPr>
      <t>Energía Eléctrica</t>
    </r>
  </si>
  <si>
    <r>
      <rPr>
        <b/>
        <sz val="9"/>
        <rFont val="Arial"/>
        <family val="2"/>
      </rPr>
      <t>Telecomunicaciones</t>
    </r>
  </si>
  <si>
    <r>
      <rPr>
        <b/>
        <sz val="9"/>
        <rFont val="Arial"/>
        <family val="2"/>
      </rPr>
      <t>Servicio de Correo</t>
    </r>
  </si>
  <si>
    <r>
      <rPr>
        <b/>
        <sz val="9"/>
        <rFont val="Arial"/>
        <family val="2"/>
      </rPr>
      <t>Servicios Generales</t>
    </r>
  </si>
  <si>
    <r>
      <rPr>
        <b/>
        <sz val="9"/>
        <rFont val="Arial"/>
        <family val="2"/>
      </rPr>
      <t>Transporte de Personal</t>
    </r>
  </si>
  <si>
    <r>
      <rPr>
        <b/>
        <sz val="9"/>
        <rFont val="Arial"/>
        <family val="2"/>
      </rPr>
      <t>Fletes y Maniobras</t>
    </r>
  </si>
  <si>
    <r>
      <rPr>
        <b/>
        <sz val="9"/>
        <rFont val="Arial"/>
        <family val="2"/>
      </rPr>
      <t>Almacenamiento, Embalaje, Envase y Recarga de Extintores</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</si>
  <si>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</si>
  <si>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Espectáculos Culturales y Sociales</t>
    </r>
  </si>
  <si>
    <r>
      <rPr>
        <b/>
        <sz val="9"/>
        <rFont val="Arial"/>
        <family val="2"/>
      </rPr>
      <t>Eventos Públicos y Oficiales</t>
    </r>
  </si>
  <si>
    <r>
      <rPr>
        <b/>
        <sz val="9"/>
        <rFont val="Arial"/>
        <family val="2"/>
      </rPr>
      <t>Difusión, Información y Publicidad</t>
    </r>
  </si>
  <si>
    <r>
      <rPr>
        <b/>
        <sz val="9"/>
        <rFont val="Arial"/>
        <family val="2"/>
      </rPr>
      <t>Servicio de Seguridad y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</si>
  <si>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</si>
  <si>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 de Guardería</t>
    </r>
  </si>
  <si>
    <r>
      <rPr>
        <b/>
        <sz val="9"/>
        <rFont val="Arial"/>
        <family val="2"/>
      </rPr>
      <t>Investigaciones Profesionales y Análisis de Laboratorio</t>
    </r>
  </si>
  <si>
    <r>
      <rPr>
        <b/>
        <sz val="9"/>
        <rFont val="Arial"/>
        <family val="2"/>
      </rPr>
      <t>Gastos Especiales para Inteligencia y Contrainteligencia</t>
    </r>
  </si>
  <si>
    <r>
      <rPr>
        <b/>
        <sz val="9"/>
        <rFont val="Arial"/>
        <family val="2"/>
      </rPr>
      <t>Servicios de Voluntariado</t>
    </r>
  </si>
  <si>
    <r>
      <rPr>
        <b/>
        <sz val="9"/>
        <rFont val="Arial"/>
        <family val="2"/>
      </rPr>
      <t>Servicios de Difusión e Información</t>
    </r>
  </si>
  <si>
    <r>
      <rPr>
        <b/>
        <sz val="9"/>
        <rFont val="Arial"/>
        <family val="2"/>
      </rPr>
      <t>Servicios de Publicidad y Propaganda en Medios de Comunicación Masiva</t>
    </r>
  </si>
  <si>
    <r>
      <rPr>
        <b/>
        <sz val="9"/>
        <rFont val="Arial"/>
        <family val="2"/>
      </rPr>
      <t>Servicios de Publicidad y Propaganda Usando otros Medios</t>
    </r>
  </si>
  <si>
    <r>
      <rPr>
        <b/>
        <sz val="9"/>
        <rFont val="Arial"/>
        <family val="2"/>
      </rPr>
      <t>Servicios para Actividades Agropecuarias, Pesca y Caza</t>
    </r>
  </si>
  <si>
    <r>
      <rPr>
        <b/>
        <sz val="9"/>
        <rFont val="Arial"/>
        <family val="2"/>
      </rPr>
      <t>Servicios Personales Eventuales sin Relación de Dependencia</t>
    </r>
  </si>
  <si>
    <r>
      <rPr>
        <b/>
        <sz val="9"/>
        <rFont val="Arial"/>
        <family val="2"/>
      </rPr>
      <t>Servicios y Derechos en Producción y Programación de Radio y Televisión</t>
    </r>
  </si>
  <si>
    <r>
      <rPr>
        <b/>
        <sz val="9"/>
        <rFont val="Arial"/>
        <family val="2"/>
      </rPr>
      <t>Servicios de Cartografía</t>
    </r>
  </si>
  <si>
    <r>
      <rPr>
        <b/>
        <sz val="9"/>
        <rFont val="Arial"/>
        <family val="2"/>
      </rPr>
      <t>Servicio de Implementación y Administración de Bancos de Información</t>
    </r>
  </si>
  <si>
    <r>
      <rPr>
        <b/>
        <sz val="9"/>
        <rFont val="Arial"/>
        <family val="2"/>
      </rPr>
      <t>Servicio   de   Incineración   de   Documentos   Públicos;    Sustancias   Estupefacientes   y</t>
    </r>
  </si>
  <si>
    <r>
      <rPr>
        <b/>
        <sz val="9"/>
        <rFont val="Arial"/>
        <family val="2"/>
      </rPr>
      <t>Servicios Médicos Hospitalarios y Complementarios</t>
    </r>
  </si>
  <si>
    <r>
      <rPr>
        <b/>
        <sz val="9"/>
        <rFont val="Arial"/>
        <family val="2"/>
      </rPr>
      <t>Servicios de Repatriación de Cadáveres de Ecuatorianos Fallecidos en el Exterior</t>
    </r>
  </si>
  <si>
    <r>
      <rPr>
        <b/>
        <sz val="9"/>
        <rFont val="Arial"/>
        <family val="2"/>
      </rPr>
      <t>Servicios de Provisión de Dispositivos Electrónicos y Certificación para Registro de Firmas Digitales</t>
    </r>
  </si>
  <si>
    <r>
      <rPr>
        <b/>
        <sz val="9"/>
        <rFont val="Arial"/>
        <family val="2"/>
      </rPr>
      <t>Servicios de Soporte al Usuario a través de Centros de Servicio y Operadores Telefónicos</t>
    </r>
  </si>
  <si>
    <r>
      <rPr>
        <b/>
        <sz val="9"/>
        <rFont val="Arial"/>
        <family val="2"/>
      </rPr>
      <t>Digitalización de Información y Datos Públicos</t>
    </r>
  </si>
  <si>
    <r>
      <rPr>
        <b/>
        <sz val="9"/>
        <rFont val="Arial"/>
        <family val="2"/>
      </rPr>
      <t xml:space="preserve">Servicios de Protección y Asistencia Técnica a Víctimas, Testigos y Otros Participantes en
</t>
    </r>
    <r>
      <rPr>
        <b/>
        <sz val="9"/>
        <rFont val="Arial"/>
        <family val="2"/>
      </rPr>
      <t>Procesos Penales</t>
    </r>
  </si>
  <si>
    <r>
      <rPr>
        <b/>
        <sz val="9"/>
        <rFont val="Arial"/>
        <family val="2"/>
      </rPr>
      <t>Barrido Predial para la Modernización del Sistema de Información Predial</t>
    </r>
  </si>
  <si>
    <r>
      <rPr>
        <b/>
        <sz val="9"/>
        <rFont val="Arial"/>
        <family val="2"/>
      </rPr>
      <t>Servicios en Actividades Mineras e Hidrocarburíferas</t>
    </r>
  </si>
  <si>
    <r>
      <rPr>
        <b/>
        <sz val="9"/>
        <rFont val="Arial"/>
        <family val="2"/>
      </rPr>
      <t>Comisiones por la Venta de Productos, Servicios Postales y Financieros</t>
    </r>
  </si>
  <si>
    <r>
      <rPr>
        <b/>
        <sz val="9"/>
        <rFont val="Arial"/>
        <family val="2"/>
      </rPr>
      <t>Servicio de Alimentación</t>
    </r>
  </si>
  <si>
    <r>
      <rPr>
        <b/>
        <sz val="9"/>
        <rFont val="Arial"/>
        <family val="2"/>
      </rPr>
      <t>Servicios en Plantaciones Forestales</t>
    </r>
  </si>
  <si>
    <r>
      <rPr>
        <b/>
        <sz val="9"/>
        <rFont val="Arial"/>
        <family val="2"/>
      </rPr>
      <t>Remediación, Restauración y Descontaminación de Cuerpos de Agua</t>
    </r>
  </si>
  <si>
    <r>
      <rPr>
        <b/>
        <sz val="9"/>
        <rFont val="Arial"/>
        <family val="2"/>
      </rPr>
      <t>Servicio de Administración de Patio de Contenedores</t>
    </r>
  </si>
  <si>
    <r>
      <rPr>
        <b/>
        <sz val="9"/>
        <rFont val="Arial"/>
        <family val="2"/>
      </rPr>
      <t>Membrecías</t>
    </r>
  </si>
  <si>
    <r>
      <rPr>
        <b/>
        <sz val="9"/>
        <rFont val="Arial"/>
        <family val="2"/>
      </rPr>
      <t>Servicios Exequiales</t>
    </r>
  </si>
  <si>
    <r>
      <rPr>
        <b/>
        <sz val="9"/>
        <rFont val="Arial"/>
        <family val="2"/>
      </rPr>
      <t xml:space="preserve">Servicio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</si>
  <si>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</si>
  <si>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Garantía Extendida de Bienes</t>
    </r>
  </si>
  <si>
    <r>
      <rPr>
        <b/>
        <sz val="9"/>
        <rFont val="Arial"/>
        <family val="2"/>
      </rPr>
      <t>Servicio de Confección de Menaje de Hogar y/o Prendas de Protección</t>
    </r>
  </si>
  <si>
    <r>
      <rPr>
        <b/>
        <sz val="9"/>
        <rFont val="Arial"/>
        <family val="2"/>
      </rPr>
      <t>Servicios relacionados a la exhumación e inhumación de cadáveres</t>
    </r>
  </si>
  <si>
    <r>
      <rPr>
        <b/>
        <sz val="9"/>
        <rFont val="Arial"/>
        <family val="2"/>
      </rPr>
      <t xml:space="preserve">Servicios  de  Identificación,  Marcación,  Autentificación,  Rastreo,  Monitoreo,  Seguimiento
</t>
    </r>
    <r>
      <rPr>
        <b/>
        <sz val="9"/>
        <rFont val="Arial"/>
        <family val="2"/>
      </rPr>
      <t>y/o Trazabilidad</t>
    </r>
  </si>
  <si>
    <r>
      <rPr>
        <b/>
        <sz val="9"/>
        <rFont val="Arial"/>
        <family val="2"/>
      </rPr>
      <t>Gastos de Educación para el Servicio Exterior</t>
    </r>
  </si>
  <si>
    <r>
      <rPr>
        <b/>
        <sz val="9"/>
        <rFont val="Arial"/>
        <family val="2"/>
      </rPr>
      <t>Eventos Oficiales</t>
    </r>
  </si>
  <si>
    <r>
      <rPr>
        <b/>
        <sz val="9"/>
        <rFont val="Arial"/>
        <family val="2"/>
      </rPr>
      <t>Eventos Públicos Promocionales</t>
    </r>
  </si>
  <si>
    <r>
      <rPr>
        <b/>
        <sz val="9"/>
        <rFont val="Arial"/>
        <family val="2"/>
      </rPr>
      <t>Otros Servicios Generales</t>
    </r>
  </si>
  <si>
    <r>
      <rPr>
        <b/>
        <sz val="9"/>
        <rFont val="Arial"/>
        <family val="2"/>
      </rPr>
      <t>Traslados, Instalaciones, Viáticos y Subsistencias</t>
    </r>
  </si>
  <si>
    <r>
      <rPr>
        <b/>
        <sz val="9"/>
        <rFont val="Arial"/>
        <family val="2"/>
      </rPr>
      <t>Pasajes al Interior</t>
    </r>
  </si>
  <si>
    <r>
      <rPr>
        <b/>
        <sz val="9"/>
        <rFont val="Arial"/>
        <family val="2"/>
      </rPr>
      <t>Pasajes al Exterior</t>
    </r>
  </si>
  <si>
    <r>
      <rPr>
        <b/>
        <sz val="9"/>
        <rFont val="Arial"/>
        <family val="2"/>
      </rPr>
      <t>Viáticos y Subsistencias en el Interior</t>
    </r>
  </si>
  <si>
    <r>
      <rPr>
        <b/>
        <sz val="9"/>
        <rFont val="Arial"/>
        <family val="2"/>
      </rPr>
      <t>Viáticos y Subsistencias en el Exterior</t>
    </r>
  </si>
  <si>
    <r>
      <rPr>
        <b/>
        <sz val="9"/>
        <rFont val="Arial"/>
        <family val="2"/>
      </rPr>
      <t>Mudanzas e Instalaciones</t>
    </r>
  </si>
  <si>
    <r>
      <rPr>
        <b/>
        <sz val="9"/>
        <rFont val="Arial"/>
        <family val="2"/>
      </rPr>
      <t>Viáticos por Gastos de Residencia</t>
    </r>
  </si>
  <si>
    <r>
      <rPr>
        <b/>
        <sz val="9"/>
        <rFont val="Arial"/>
        <family val="2"/>
      </rPr>
      <t xml:space="preserve">Gastos para la Atención a Delegados Extranjeros y Nacionales, Deportistas, Entrenadores
</t>
    </r>
    <r>
      <rPr>
        <b/>
        <sz val="9"/>
        <rFont val="Arial"/>
        <family val="2"/>
      </rPr>
      <t>y Cuerpo Técnico que Representen al País</t>
    </r>
  </si>
  <si>
    <r>
      <rPr>
        <b/>
        <sz val="9"/>
        <rFont val="Arial"/>
        <family val="2"/>
      </rPr>
      <t>Recargos por cambios en pasajes al interior y al exterior del país</t>
    </r>
  </si>
  <si>
    <r>
      <rPr>
        <b/>
        <sz val="9"/>
        <rFont val="Arial"/>
        <family val="2"/>
      </rPr>
      <t>Gastos de Representación en el Exterior</t>
    </r>
  </si>
  <si>
    <r>
      <rPr>
        <b/>
        <sz val="9"/>
        <rFont val="Arial"/>
        <family val="2"/>
      </rPr>
      <t>Instalación, Mantenimiento y Reparación</t>
    </r>
  </si>
  <si>
    <r>
      <rPr>
        <b/>
        <sz val="9"/>
        <rFont val="Arial"/>
        <family val="2"/>
      </rPr>
      <t>Terrenos (Mantenimiento)</t>
    </r>
  </si>
  <si>
    <r>
      <rPr>
        <b/>
        <sz val="9"/>
        <rFont val="Arial"/>
        <family val="2"/>
      </rPr>
      <t xml:space="preserve">Edificios,  Locales,  Residencias  y  Cableado  Estructurado  (Intslación,  Mantenimiento  y
</t>
    </r>
    <r>
      <rPr>
        <b/>
        <sz val="9"/>
        <rFont val="Arial"/>
        <family val="2"/>
      </rPr>
      <t>Reparación)</t>
    </r>
  </si>
  <si>
    <r>
      <rPr>
        <b/>
        <sz val="9"/>
        <rFont val="Arial"/>
        <family val="2"/>
      </rPr>
      <t>Mobiliarios  (Instalación, Mantenimiento y Reparación)</t>
    </r>
  </si>
  <si>
    <r>
      <rPr>
        <b/>
        <sz val="9"/>
        <rFont val="Arial"/>
        <family val="2"/>
      </rPr>
      <t>Maquinarias y Equipos (Instalación, Mantenimiento y Reparación)</t>
    </r>
  </si>
  <si>
    <r>
      <rPr>
        <b/>
        <sz val="9"/>
        <rFont val="Arial"/>
        <family val="2"/>
      </rPr>
      <t>Vehículos (Mantenimiento y Reparación)</t>
    </r>
  </si>
  <si>
    <r>
      <rPr>
        <b/>
        <sz val="9"/>
        <rFont val="Arial"/>
        <family val="2"/>
      </rPr>
      <t>Herramientas (Mantenimiento y Reparación)</t>
    </r>
  </si>
  <si>
    <r>
      <rPr>
        <b/>
        <sz val="9"/>
        <rFont val="Arial"/>
        <family val="2"/>
      </rPr>
      <t>Bienes Artísticos, Culturales y Accesorios de la Escolta Presidencial</t>
    </r>
  </si>
  <si>
    <r>
      <rPr>
        <b/>
        <sz val="9"/>
        <rFont val="Arial"/>
        <family val="2"/>
      </rPr>
      <t>Libros y Colecciones</t>
    </r>
  </si>
  <si>
    <r>
      <rPr>
        <b/>
        <sz val="9"/>
        <rFont val="Arial"/>
        <family val="2"/>
      </rPr>
      <t>Bienes de Uso Bélico y de Seguridad Pública</t>
    </r>
  </si>
  <si>
    <r>
      <rPr>
        <b/>
        <sz val="9"/>
        <rFont val="Arial"/>
        <family val="2"/>
      </rPr>
      <t>Bienes Biológicos</t>
    </r>
  </si>
  <si>
    <r>
      <rPr>
        <b/>
        <sz val="9"/>
        <rFont val="Arial"/>
        <family val="2"/>
      </rPr>
      <t>Infraestructura</t>
    </r>
  </si>
  <si>
    <r>
      <rPr>
        <b/>
        <sz val="9"/>
        <rFont val="Arial"/>
        <family val="2"/>
      </rPr>
      <t>Mantenimiento de Áreas Verdes y Arreglo de Vías Internas</t>
    </r>
  </si>
  <si>
    <r>
      <rPr>
        <b/>
        <sz val="9"/>
        <rFont val="Arial"/>
        <family val="2"/>
      </rPr>
      <t>Bienes Deportivos (Instalación, Mantenimiento y Reparación)</t>
    </r>
  </si>
  <si>
    <r>
      <rPr>
        <b/>
        <sz val="9"/>
        <rFont val="Arial"/>
        <family val="2"/>
      </rPr>
      <t xml:space="preserve">Instalación, Mantenimiento y Reparación de Edificios, Locales y Residencias de propiedad
</t>
    </r>
    <r>
      <rPr>
        <b/>
        <sz val="9"/>
        <rFont val="Arial"/>
        <family val="2"/>
      </rPr>
      <t>de las Entidades Públicas</t>
    </r>
  </si>
  <si>
    <r>
      <rPr>
        <b/>
        <sz val="9"/>
        <rFont val="Arial"/>
        <family val="2"/>
      </rPr>
      <t xml:space="preserve">Instalación, Mantenimiento y Reparación de Edificios, Locales y Residencias Arrendados a
</t>
    </r>
    <r>
      <rPr>
        <b/>
        <sz val="9"/>
        <rFont val="Arial"/>
        <family val="2"/>
      </rPr>
      <t>Personas Naturales, Jurídicas o  Entidades Privadas</t>
    </r>
  </si>
  <si>
    <r>
      <rPr>
        <b/>
        <sz val="9"/>
        <rFont val="Arial"/>
        <family val="2"/>
      </rPr>
      <t>Vehículos Terrestres (Mantenimiento y Reparaciones)</t>
    </r>
  </si>
  <si>
    <r>
      <rPr>
        <b/>
        <sz val="9"/>
        <rFont val="Arial"/>
        <family val="2"/>
      </rPr>
      <t>Vehículos Marinos (Mantenimiento y Reparaciones)</t>
    </r>
  </si>
  <si>
    <r>
      <rPr>
        <b/>
        <sz val="9"/>
        <rFont val="Arial"/>
        <family val="2"/>
      </rPr>
      <t>Vehículos Aéreos (Mantenimiento y Reparaciones)</t>
    </r>
  </si>
  <si>
    <r>
      <rPr>
        <b/>
        <sz val="9"/>
        <rFont val="Arial"/>
        <family val="2"/>
      </rPr>
      <t xml:space="preserve">Instalación,  Readecuación,  Montaje  de  Exposiciones,  Mantenimiento  y  Reparación  de
</t>
    </r>
    <r>
      <rPr>
        <b/>
        <sz val="9"/>
        <rFont val="Arial"/>
        <family val="2"/>
      </rPr>
      <t>Espacios y Bienes Culturales</t>
    </r>
  </si>
  <si>
    <r>
      <rPr>
        <b/>
        <sz val="9"/>
        <rFont val="Arial"/>
        <family val="2"/>
      </rPr>
      <t>Otras Instalaciones, Mantenimientos y Reparaciones</t>
    </r>
  </si>
  <si>
    <r>
      <rPr>
        <b/>
        <sz val="9"/>
        <rFont val="Arial"/>
        <family val="2"/>
      </rPr>
      <t>Arrendamiento de Bienes</t>
    </r>
  </si>
  <si>
    <r>
      <rPr>
        <b/>
        <sz val="9"/>
        <rFont val="Arial"/>
        <family val="2"/>
      </rPr>
      <t>Terrenos (Arrendamiento)</t>
    </r>
  </si>
  <si>
    <r>
      <rPr>
        <b/>
        <sz val="9"/>
        <rFont val="Arial"/>
        <family val="2"/>
      </rPr>
      <t xml:space="preserve">Edificios,   Locales   y   Residencias,   Parqueaderos,   Casilleros   Judiciales   y   Bancarios
</t>
    </r>
    <r>
      <rPr>
        <b/>
        <sz val="9"/>
        <rFont val="Arial"/>
        <family val="2"/>
      </rPr>
      <t>(Arrendamiento)</t>
    </r>
  </si>
  <si>
    <r>
      <rPr>
        <b/>
        <sz val="9"/>
        <rFont val="Arial"/>
        <family val="2"/>
      </rPr>
      <t>Mobiliario (Arrendamiento)</t>
    </r>
  </si>
  <si>
    <r>
      <rPr>
        <b/>
        <sz val="9"/>
        <rFont val="Arial"/>
        <family val="2"/>
      </rPr>
      <t>Maquinarias y Equipos (Arrendamiento)</t>
    </r>
  </si>
  <si>
    <r>
      <rPr>
        <b/>
        <sz val="9"/>
        <rFont val="Arial"/>
        <family val="2"/>
      </rPr>
      <t>Vehículos (Arrendamiento)</t>
    </r>
  </si>
  <si>
    <r>
      <rPr>
        <b/>
        <sz val="9"/>
        <rFont val="Arial"/>
        <family val="2"/>
      </rPr>
      <t>Herramientas (Arrendamiento)</t>
    </r>
  </si>
  <si>
    <r>
      <rPr>
        <b/>
        <sz val="9"/>
        <rFont val="Arial"/>
        <family val="2"/>
      </rPr>
      <t>Bienes Biológicos (Alquiler)</t>
    </r>
  </si>
  <si>
    <r>
      <rPr>
        <b/>
        <sz val="9"/>
        <rFont val="Arial"/>
        <family val="2"/>
      </rPr>
      <t>Indumentaria, Prendas de protección, Accesorios y Otros</t>
    </r>
  </si>
  <si>
    <r>
      <rPr>
        <b/>
        <sz val="9"/>
        <rFont val="Arial"/>
        <family val="2"/>
      </rPr>
      <t>Vehículos Terrestres (Arrendamiento)</t>
    </r>
  </si>
  <si>
    <r>
      <rPr>
        <b/>
        <sz val="9"/>
        <rFont val="Arial"/>
        <family val="2"/>
      </rPr>
      <t>Vehículos Marinos (Arrendamiento)</t>
    </r>
  </si>
  <si>
    <r>
      <rPr>
        <b/>
        <sz val="9"/>
        <rFont val="Arial"/>
        <family val="2"/>
      </rPr>
      <t>Vehículos Aéreos (Arrendamiento)</t>
    </r>
  </si>
  <si>
    <r>
      <rPr>
        <b/>
        <sz val="9"/>
        <rFont val="Arial"/>
        <family val="2"/>
      </rPr>
      <t>Otros Arrendamientos</t>
    </r>
  </si>
  <si>
    <r>
      <rPr>
        <b/>
        <sz val="9"/>
        <rFont val="Arial"/>
        <family val="2"/>
      </rPr>
      <t>Contratación de Estudios, Investigaciones y Servicios Técnicos Especializados.</t>
    </r>
  </si>
  <si>
    <r>
      <rPr>
        <b/>
        <sz val="9"/>
        <rFont val="Arial"/>
        <family val="2"/>
      </rPr>
      <t>Consultoría, Asesoría e Investigación Especializada</t>
    </r>
  </si>
  <si>
    <r>
      <rPr>
        <b/>
        <sz val="9"/>
        <rFont val="Arial"/>
        <family val="2"/>
      </rPr>
      <t>Servicio de Auditoría</t>
    </r>
  </si>
  <si>
    <r>
      <rPr>
        <b/>
        <sz val="9"/>
        <rFont val="Arial"/>
        <family val="2"/>
      </rPr>
      <t>Servicio de Capacitación</t>
    </r>
  </si>
  <si>
    <r>
      <rPr>
        <b/>
        <sz val="9"/>
        <rFont val="Arial"/>
        <family val="2"/>
      </rPr>
      <t>Fiscalización e Inspecciones Técnicas</t>
    </r>
  </si>
  <si>
    <r>
      <rPr>
        <b/>
        <sz val="9"/>
        <rFont val="Arial"/>
        <family val="2"/>
      </rPr>
      <t>Estudio y Diseño de Proyectos</t>
    </r>
  </si>
  <si>
    <r>
      <rPr>
        <b/>
        <sz val="9"/>
        <rFont val="Arial"/>
        <family val="2"/>
      </rPr>
      <t>Honorarios por Contratos Civiles de Servicios</t>
    </r>
  </si>
  <si>
    <r>
      <rPr>
        <b/>
        <sz val="9"/>
        <rFont val="Arial"/>
        <family val="2"/>
      </rPr>
      <t>Servicios Técnicos Especializados</t>
    </r>
  </si>
  <si>
    <r>
      <rPr>
        <b/>
        <sz val="9"/>
        <rFont val="Arial"/>
        <family val="2"/>
      </rPr>
      <t xml:space="preserve">Registro,  Inscripción  y  Otros  Gastos  Previos  a  la  Aceptación  para  Capacitación  en  el
</t>
    </r>
    <r>
      <rPr>
        <b/>
        <sz val="9"/>
        <rFont val="Arial"/>
        <family val="2"/>
      </rPr>
      <t>Exterior</t>
    </r>
  </si>
  <si>
    <r>
      <rPr>
        <b/>
        <sz val="9"/>
        <rFont val="Arial"/>
        <family val="2"/>
      </rPr>
      <t>Congresos, Seminarios y Convenciones</t>
    </r>
  </si>
  <si>
    <r>
      <rPr>
        <b/>
        <sz val="9"/>
        <rFont val="Arial"/>
        <family val="2"/>
      </rPr>
      <t>Capacitación a Servidores Públicos</t>
    </r>
  </si>
  <si>
    <r>
      <rPr>
        <b/>
        <sz val="9"/>
        <rFont val="Arial"/>
        <family val="2"/>
      </rPr>
      <t>Capacitación para la Ciudadanía en General</t>
    </r>
  </si>
  <si>
    <r>
      <rPr>
        <b/>
        <sz val="9"/>
        <rFont val="Arial"/>
        <family val="2"/>
      </rPr>
      <t>Gastos en Informática</t>
    </r>
  </si>
  <si>
    <r>
      <rPr>
        <b/>
        <sz val="9"/>
        <rFont val="Arial"/>
        <family val="2"/>
      </rPr>
      <t>Desarrollo, Actualización, Asistencia Técnica y Soporte de Sistemas Informáticos</t>
    </r>
  </si>
  <si>
    <r>
      <rPr>
        <b/>
        <sz val="9"/>
        <rFont val="Arial"/>
        <family val="2"/>
      </rPr>
      <t>Arrendamiento y Licencias de Uso de Paquetes Informáticos</t>
    </r>
  </si>
  <si>
    <r>
      <rPr>
        <b/>
        <sz val="9"/>
        <rFont val="Arial"/>
        <family val="2"/>
      </rPr>
      <t>Arrendamiento de Equipos Informáticos</t>
    </r>
  </si>
  <si>
    <r>
      <rPr>
        <b/>
        <sz val="9"/>
        <rFont val="Arial"/>
        <family val="2"/>
      </rPr>
      <t>Mantenimiento y Reparación de Equipos y Sistemas Informáticos</t>
    </r>
  </si>
  <si>
    <r>
      <rPr>
        <b/>
        <sz val="9"/>
        <rFont val="Arial"/>
        <family val="2"/>
      </rPr>
      <t>Bienes de Uso y Consumo Corriente</t>
    </r>
  </si>
  <si>
    <r>
      <rPr>
        <b/>
        <sz val="9"/>
        <rFont val="Arial"/>
        <family val="2"/>
      </rPr>
      <t>Alimentos y Bebidas</t>
    </r>
  </si>
  <si>
    <r>
      <rPr>
        <b/>
        <sz val="9"/>
        <rFont val="Arial"/>
        <family val="2"/>
      </rPr>
      <t xml:space="preserve">Vestuario,  Lencería,  Prendas  de  Protección;  y,  Accesorios  para  Uniformes  Militares  y
</t>
    </r>
    <r>
      <rPr>
        <b/>
        <sz val="9"/>
        <rFont val="Arial"/>
        <family val="2"/>
      </rPr>
      <t>Policiales; y, Carpas</t>
    </r>
  </si>
  <si>
    <r>
      <rPr>
        <b/>
        <sz val="9"/>
        <rFont val="Arial"/>
        <family val="2"/>
      </rPr>
      <t>Combustibles y Lubricantes</t>
    </r>
  </si>
  <si>
    <r>
      <rPr>
        <b/>
        <sz val="9"/>
        <rFont val="Arial"/>
        <family val="2"/>
      </rPr>
      <t>Materiales de Oficina</t>
    </r>
  </si>
  <si>
    <r>
      <rPr>
        <b/>
        <sz val="9"/>
        <rFont val="Arial"/>
        <family val="2"/>
      </rPr>
      <t>Materiales de Aseo</t>
    </r>
  </si>
  <si>
    <r>
      <rPr>
        <b/>
        <sz val="9"/>
        <rFont val="Arial"/>
        <family val="2"/>
      </rPr>
      <t>Herramientas y Equipos Menores</t>
    </r>
  </si>
  <si>
    <r>
      <rPr>
        <b/>
        <sz val="9"/>
        <rFont val="Arial"/>
        <family val="2"/>
      </rPr>
      <t>Materiales de Impresión, Fotografía, Reproducción y Publicaciones</t>
    </r>
  </si>
  <si>
    <r>
      <rPr>
        <b/>
        <sz val="9"/>
        <rFont val="Arial"/>
        <family val="2"/>
      </rPr>
      <t>Instrumental Médico Quirúrgico</t>
    </r>
  </si>
  <si>
    <r>
      <rPr>
        <b/>
        <sz val="9"/>
        <rFont val="Arial"/>
        <family val="2"/>
      </rPr>
      <t>Medicamentos</t>
    </r>
  </si>
  <si>
    <r>
      <rPr>
        <b/>
        <sz val="9"/>
        <rFont val="Arial"/>
        <family val="2"/>
      </rPr>
      <t>Dispositivos Médicos para Laboratorio Clínico y Patología</t>
    </r>
  </si>
  <si>
    <r>
      <rPr>
        <b/>
        <sz val="9"/>
        <rFont val="Arial"/>
        <family val="2"/>
      </rPr>
      <t xml:space="preserve">Insumos,    Materiales    y   Suministros    para    la    Construcción,    Electricidad,    Plomería,
</t>
    </r>
    <r>
      <rPr>
        <b/>
        <sz val="9"/>
        <rFont val="Arial"/>
        <family val="2"/>
      </rPr>
      <t>Carpintería, Señalización Vial, Navegación y Contra Incendios</t>
    </r>
  </si>
  <si>
    <r>
      <rPr>
        <b/>
        <sz val="9"/>
        <rFont val="Arial"/>
        <family val="2"/>
      </rPr>
      <t>Materiales Didácticos</t>
    </r>
  </si>
  <si>
    <r>
      <rPr>
        <b/>
        <sz val="9"/>
        <rFont val="Arial"/>
        <family val="2"/>
      </rPr>
      <t>Repuestos y Accesorios</t>
    </r>
  </si>
  <si>
    <r>
      <rPr>
        <b/>
        <sz val="9"/>
        <rFont val="Arial"/>
        <family val="2"/>
      </rPr>
      <t>Suministros para Actividades Agropecuarias, Pesca y Caza</t>
    </r>
  </si>
  <si>
    <r>
      <rPr>
        <b/>
        <sz val="9"/>
        <rFont val="Arial"/>
        <family val="2"/>
      </rPr>
      <t>Acuñación de Monedas</t>
    </r>
  </si>
  <si>
    <r>
      <rPr>
        <b/>
        <sz val="9"/>
        <rFont val="Arial"/>
        <family val="2"/>
      </rPr>
      <t>Derivados de Hidrocarburos para la Comercialización Interna</t>
    </r>
  </si>
  <si>
    <r>
      <rPr>
        <b/>
        <sz val="9"/>
        <rFont val="Arial"/>
        <family val="2"/>
      </rPr>
      <t>Productos Agrícolas</t>
    </r>
  </si>
  <si>
    <r>
      <rPr>
        <b/>
        <sz val="9"/>
        <rFont val="Arial"/>
        <family val="2"/>
      </rPr>
      <t xml:space="preserve">Gastos    para    Procesos    de    Deportación    de    Migrantes    Ecuatorianos    y   Migrantes
</t>
    </r>
    <r>
      <rPr>
        <b/>
        <sz val="9"/>
        <rFont val="Arial"/>
        <family val="2"/>
      </rPr>
      <t>Ecuatorianos en Estado de Vulnerabilidad</t>
    </r>
  </si>
  <si>
    <r>
      <rPr>
        <b/>
        <sz val="9"/>
        <rFont val="Arial"/>
        <family val="2"/>
      </rPr>
      <t>Adquisición de Accesorios e Insumos Químicos y Orgánicos</t>
    </r>
  </si>
  <si>
    <r>
      <rPr>
        <b/>
        <sz val="9"/>
        <rFont val="Arial"/>
        <family val="2"/>
      </rPr>
      <t>Menaje de Cocina, de Hogar y Accesorios Descartables</t>
    </r>
  </si>
  <si>
    <r>
      <rPr>
        <b/>
        <sz val="9"/>
        <rFont val="Arial"/>
        <family val="2"/>
      </rPr>
      <t>Gastos para Situaciones de Emergencia</t>
    </r>
  </si>
  <si>
    <r>
      <rPr>
        <b/>
        <sz val="9"/>
        <rFont val="Arial"/>
        <family val="2"/>
      </rPr>
      <t>Condecoraciones</t>
    </r>
  </si>
  <si>
    <r>
      <rPr>
        <b/>
        <sz val="9"/>
        <rFont val="Arial"/>
        <family val="2"/>
      </rPr>
      <t xml:space="preserve">Alimentos,   Medicinas,   Productos   Farmacéuticos,   Dispositivos   Médicos,   de   Aseo   y
</t>
    </r>
    <r>
      <rPr>
        <b/>
        <sz val="9"/>
        <rFont val="Arial"/>
        <family val="2"/>
      </rPr>
      <t>Accesorios para Sanidad Agropecuaria</t>
    </r>
  </si>
  <si>
    <r>
      <rPr>
        <b/>
        <sz val="9"/>
        <rFont val="Arial"/>
        <family val="2"/>
      </rPr>
      <t xml:space="preserve">Insumos,  Bienes  y  Materiales  para  la  Producción  de  Programas  de  Radio  y  Televisión,
</t>
    </r>
    <r>
      <rPr>
        <b/>
        <sz val="9"/>
        <rFont val="Arial"/>
        <family val="2"/>
      </rPr>
      <t>Eventos Culturales, Artísticos; y, Entretenimiento en General</t>
    </r>
  </si>
  <si>
    <r>
      <rPr>
        <b/>
        <sz val="9"/>
        <rFont val="Arial"/>
        <family val="2"/>
      </rPr>
      <t>Insumos y Accesorios para Compensar Discapacidades</t>
    </r>
  </si>
  <si>
    <r>
      <rPr>
        <b/>
        <sz val="9"/>
        <rFont val="Arial"/>
        <family val="2"/>
      </rPr>
      <t>Dispositivos Médicos de Uso General</t>
    </r>
  </si>
  <si>
    <r>
      <rPr>
        <b/>
        <sz val="9"/>
        <rFont val="Arial"/>
        <family val="2"/>
      </rPr>
      <t>Uniformes Deportivos</t>
    </r>
  </si>
  <si>
    <r>
      <rPr>
        <b/>
        <sz val="9"/>
        <rFont val="Arial"/>
        <family val="2"/>
      </rPr>
      <t>Materiales de Peluquería</t>
    </r>
  </si>
  <si>
    <r>
      <rPr>
        <b/>
        <sz val="9"/>
        <rFont val="Arial"/>
        <family val="2"/>
      </rPr>
      <t>Insumos, Materiales, Suministros y Bienes para Investigación</t>
    </r>
  </si>
  <si>
    <r>
      <rPr>
        <b/>
        <sz val="9"/>
        <rFont val="Arial"/>
        <family val="2"/>
      </rPr>
      <t>Dispositivos Médicos para Odontología e Imagen</t>
    </r>
  </si>
  <si>
    <r>
      <rPr>
        <b/>
        <sz val="9"/>
        <rFont val="Arial"/>
        <family val="2"/>
      </rPr>
      <t xml:space="preserve">Gastos en Procesos de Deportación de Inmigrantes; Control Migratorio y de Residencia en
</t>
    </r>
    <r>
      <rPr>
        <b/>
        <sz val="9"/>
        <rFont val="Arial"/>
        <family val="2"/>
      </rPr>
      <t>la provincia de Galápagos</t>
    </r>
  </si>
  <si>
    <r>
      <rPr>
        <b/>
        <sz val="9"/>
        <rFont val="Arial"/>
        <family val="2"/>
      </rPr>
      <t>Dispositivos Médicos para Odontología</t>
    </r>
  </si>
  <si>
    <r>
      <rPr>
        <b/>
        <sz val="9"/>
        <rFont val="Arial"/>
        <family val="2"/>
      </rPr>
      <t>Dispositivos Médicos para Imagen</t>
    </r>
  </si>
  <si>
    <r>
      <rPr>
        <b/>
        <sz val="9"/>
        <rFont val="Arial"/>
        <family val="2"/>
      </rPr>
      <t>Prótesis, Endoprótesis e Implantes Corporales</t>
    </r>
  </si>
  <si>
    <r>
      <rPr>
        <b/>
        <sz val="9"/>
        <rFont val="Arial"/>
        <family val="2"/>
      </rPr>
      <t xml:space="preserve">Compra de Medicamentos y Dispositivos de Uso Inmediato para la Prestación de Servicios
</t>
    </r>
    <r>
      <rPr>
        <b/>
        <sz val="9"/>
        <rFont val="Arial"/>
        <family val="2"/>
      </rPr>
      <t>de Salud</t>
    </r>
  </si>
  <si>
    <r>
      <rPr>
        <b/>
        <sz val="9"/>
        <rFont val="Arial"/>
        <family val="2"/>
      </rPr>
      <t xml:space="preserve">Muestras   de   Productos   para   Ferias,   Exposiciones   y   Negociaciones   Nacionales   e
</t>
    </r>
    <r>
      <rPr>
        <b/>
        <sz val="9"/>
        <rFont val="Arial"/>
        <family val="2"/>
      </rPr>
      <t>Internacionales</t>
    </r>
  </si>
  <si>
    <r>
      <rPr>
        <b/>
        <sz val="9"/>
        <rFont val="Arial"/>
        <family val="2"/>
      </rPr>
      <t>Combustibles, Lubricantes y Aditivos en General para Vehículos Terrestres</t>
    </r>
  </si>
  <si>
    <r>
      <rPr>
        <b/>
        <sz val="9"/>
        <rFont val="Arial"/>
        <family val="2"/>
      </rPr>
      <t>Combustibles, Lubricantes y Aditivos en General para Vehículos Marinos</t>
    </r>
  </si>
  <si>
    <r>
      <rPr>
        <b/>
        <sz val="9"/>
        <rFont val="Arial"/>
        <family val="2"/>
      </rPr>
      <t>Combustibles, Lubricantes y Aditivos en General para Vehículos Aéreos</t>
    </r>
  </si>
  <si>
    <r>
      <rPr>
        <b/>
        <sz val="9"/>
        <rFont val="Arial"/>
        <family val="2"/>
      </rPr>
      <t xml:space="preserve">Combustibles,  Lubricantes  y  Aditivos  en  General  para  Maquinarias,  Plantas  Eléctricas,
</t>
    </r>
    <r>
      <rPr>
        <b/>
        <sz val="9"/>
        <rFont val="Arial"/>
        <family val="2"/>
      </rPr>
      <t>Equipos y otros; incluye consumo de gas</t>
    </r>
  </si>
  <si>
    <r>
      <rPr>
        <b/>
        <sz val="9"/>
        <rFont val="Arial"/>
        <family val="2"/>
      </rPr>
      <t>Repuestos y Accesorios para Vehículos Terrestres</t>
    </r>
  </si>
  <si>
    <r>
      <rPr>
        <b/>
        <sz val="9"/>
        <rFont val="Arial"/>
        <family val="2"/>
      </rPr>
      <t>Repuestos y Accesorios para Vehículos Marinos</t>
    </r>
  </si>
  <si>
    <r>
      <rPr>
        <b/>
        <sz val="9"/>
        <rFont val="Arial"/>
        <family val="2"/>
      </rPr>
      <t>Repuestos y Accesorios para Vehículos Aéreos</t>
    </r>
  </si>
  <si>
    <r>
      <rPr>
        <b/>
        <sz val="9"/>
        <rFont val="Arial"/>
        <family val="2"/>
      </rPr>
      <t>Repuestos y Accesorios para Maquinarias, Plantas Eléctricas, Equipos y Otros</t>
    </r>
  </si>
  <si>
    <r>
      <rPr>
        <b/>
        <sz val="9"/>
        <rFont val="Arial"/>
        <family val="2"/>
      </rPr>
      <t>Productos Homeopáticos</t>
    </r>
  </si>
  <si>
    <r>
      <rPr>
        <b/>
        <sz val="9"/>
        <rFont val="Arial"/>
        <family val="2"/>
      </rPr>
      <t>Insumos para Medicina Alternativa</t>
    </r>
  </si>
  <si>
    <r>
      <rPr>
        <b/>
        <sz val="9"/>
        <rFont val="Arial"/>
        <family val="2"/>
      </rPr>
      <t>Otros de Uso y Consumo Corriente</t>
    </r>
  </si>
  <si>
    <r>
      <rPr>
        <b/>
        <sz val="9"/>
        <rFont val="Arial"/>
        <family val="2"/>
      </rPr>
      <t>Crédito por Impuesto al Valor Agregado</t>
    </r>
  </si>
  <si>
    <r>
      <rPr>
        <b/>
        <sz val="9"/>
        <rFont val="Arial"/>
        <family val="2"/>
      </rPr>
      <t>Crédito Fiscal por Compras</t>
    </r>
  </si>
  <si>
    <r>
      <rPr>
        <b/>
        <sz val="9"/>
        <rFont val="Arial"/>
        <family val="2"/>
      </rPr>
      <t>Pertrechos para la Defensa y Seguridad Pública</t>
    </r>
  </si>
  <si>
    <r>
      <rPr>
        <b/>
        <sz val="9"/>
        <rFont val="Arial"/>
        <family val="2"/>
      </rPr>
      <t>Logística</t>
    </r>
  </si>
  <si>
    <r>
      <rPr>
        <b/>
        <sz val="9"/>
        <rFont val="Arial"/>
        <family val="2"/>
      </rPr>
      <t>Suministros para la Defensa y Seguridad Pública</t>
    </r>
  </si>
  <si>
    <r>
      <rPr>
        <b/>
        <sz val="9"/>
        <rFont val="Arial"/>
        <family val="2"/>
      </rPr>
      <t>Bienes Muebles no Depreciables</t>
    </r>
  </si>
  <si>
    <r>
      <rPr>
        <b/>
        <sz val="9"/>
        <rFont val="Arial"/>
        <family val="2"/>
      </rPr>
      <t>Mobiliario (No Depreciables)</t>
    </r>
  </si>
  <si>
    <r>
      <rPr>
        <b/>
        <sz val="9"/>
        <rFont val="Arial"/>
        <family val="2"/>
      </rPr>
      <t>Maquinarias y Equipos (No Depreciables)</t>
    </r>
  </si>
  <si>
    <r>
      <rPr>
        <b/>
        <sz val="9"/>
        <rFont val="Arial"/>
        <family val="2"/>
      </rPr>
      <t>Herramientas (No Depreciables)</t>
    </r>
  </si>
  <si>
    <r>
      <rPr>
        <b/>
        <sz val="9"/>
        <rFont val="Arial"/>
        <family val="2"/>
      </rPr>
      <t>Equipos, Sistemas y Paquetes Informáticos</t>
    </r>
  </si>
  <si>
    <r>
      <rPr>
        <b/>
        <sz val="9"/>
        <rFont val="Arial"/>
        <family val="2"/>
      </rPr>
      <t>Bienes Artísticos, Culturales, Bienes Deportivos y Símbolos Patrios</t>
    </r>
  </si>
  <si>
    <r>
      <rPr>
        <b/>
        <sz val="9"/>
        <rFont val="Arial"/>
        <family val="2"/>
      </rPr>
      <t>Partes y Repuestos</t>
    </r>
  </si>
  <si>
    <r>
      <rPr>
        <b/>
        <sz val="9"/>
        <rFont val="Arial"/>
        <family val="2"/>
      </rPr>
      <t>Bienes Biológicos no Depreciables</t>
    </r>
  </si>
  <si>
    <r>
      <rPr>
        <b/>
        <sz val="9"/>
        <rFont val="Arial"/>
        <family val="2"/>
      </rPr>
      <t>Semovientes</t>
    </r>
  </si>
  <si>
    <r>
      <rPr>
        <b/>
        <sz val="9"/>
        <rFont val="Arial"/>
        <family val="2"/>
      </rPr>
      <t>Acuáticos</t>
    </r>
  </si>
  <si>
    <r>
      <rPr>
        <b/>
        <sz val="9"/>
        <rFont val="Arial"/>
        <family val="2"/>
      </rPr>
      <t>Plantas</t>
    </r>
  </si>
  <si>
    <r>
      <rPr>
        <b/>
        <sz val="9"/>
        <rFont val="Arial"/>
        <family val="2"/>
      </rPr>
      <t>Fondos de Reposición</t>
    </r>
  </si>
  <si>
    <r>
      <rPr>
        <b/>
        <sz val="9"/>
        <rFont val="Arial"/>
        <family val="2"/>
      </rPr>
      <t>Fondos de Reposición Cajas Chicas Institucionales</t>
    </r>
  </si>
  <si>
    <r>
      <rPr>
        <b/>
        <sz val="9"/>
        <rFont val="Arial"/>
        <family val="2"/>
      </rPr>
      <t>Fondos Rotativos Institucionales</t>
    </r>
  </si>
  <si>
    <r>
      <rPr>
        <b/>
        <sz val="9"/>
        <rFont val="Arial"/>
        <family val="2"/>
      </rPr>
      <t>Asignación a Distribuir para Bienes y Servicios de Consumo</t>
    </r>
  </si>
  <si>
    <r>
      <rPr>
        <b/>
        <sz val="9"/>
        <rFont val="Arial"/>
        <family val="2"/>
      </rPr>
      <t>GASTOS FINANCIEROS</t>
    </r>
  </si>
  <si>
    <r>
      <rPr>
        <b/>
        <sz val="9"/>
        <rFont val="Arial"/>
        <family val="2"/>
      </rPr>
      <t>Títulos - Valores en Circulación</t>
    </r>
  </si>
  <si>
    <r>
      <rPr>
        <b/>
        <sz val="9"/>
        <rFont val="Arial"/>
        <family val="2"/>
      </rPr>
      <t>Intereses en Certificados del Tesoro</t>
    </r>
  </si>
  <si>
    <r>
      <rPr>
        <b/>
        <sz val="9"/>
        <rFont val="Arial"/>
        <family val="2"/>
      </rPr>
      <t>Intereses por Bonos del Estado colocados en el Mercado Nacional</t>
    </r>
  </si>
  <si>
    <r>
      <rPr>
        <b/>
        <sz val="9"/>
        <rFont val="Arial"/>
        <family val="2"/>
      </rPr>
      <t>Intereses por Bonos del Estado colocados en el Mercado Internacional</t>
    </r>
  </si>
  <si>
    <r>
      <rPr>
        <b/>
        <sz val="9"/>
        <rFont val="Arial"/>
        <family val="2"/>
      </rPr>
      <t>Descuentos, Comisiones y Otros Cargos en Títulos - Valores</t>
    </r>
  </si>
  <si>
    <r>
      <rPr>
        <b/>
        <sz val="9"/>
        <rFont val="Arial"/>
        <family val="2"/>
      </rPr>
      <t>Intereses Otros Títulos - Valores</t>
    </r>
  </si>
  <si>
    <r>
      <rPr>
        <b/>
        <sz val="9"/>
        <rFont val="Arial"/>
        <family val="2"/>
      </rPr>
      <t>Intereses y Otros Cargos de la Deuda Pública Interna</t>
    </r>
  </si>
  <si>
    <r>
      <rPr>
        <b/>
        <sz val="9"/>
        <rFont val="Arial"/>
        <family val="2"/>
      </rPr>
      <t>Sector Público Financiero</t>
    </r>
  </si>
  <si>
    <r>
      <rPr>
        <b/>
        <sz val="9"/>
        <rFont val="Arial"/>
        <family val="2"/>
      </rPr>
      <t>Sector Público No Financiero</t>
    </r>
  </si>
  <si>
    <r>
      <rPr>
        <b/>
        <sz val="9"/>
        <rFont val="Arial"/>
        <family val="2"/>
      </rPr>
      <t>Sector Privado Financiero</t>
    </r>
  </si>
  <si>
    <r>
      <rPr>
        <b/>
        <sz val="9"/>
        <rFont val="Arial"/>
        <family val="2"/>
      </rPr>
      <t>Sector Privado No Financiero</t>
    </r>
  </si>
  <si>
    <r>
      <rPr>
        <b/>
        <sz val="9"/>
        <rFont val="Arial"/>
        <family val="2"/>
      </rPr>
      <t>Seguridad Social</t>
    </r>
  </si>
  <si>
    <r>
      <rPr>
        <b/>
        <sz val="9"/>
        <rFont val="Arial"/>
        <family val="2"/>
      </rPr>
      <t>Comisiones y Otros Cargos</t>
    </r>
  </si>
  <si>
    <r>
      <rPr>
        <b/>
        <sz val="9"/>
        <rFont val="Arial"/>
        <family val="2"/>
      </rPr>
      <t>Intereses y Otros Cargos de la Deuda Pública Externa</t>
    </r>
  </si>
  <si>
    <r>
      <rPr>
        <b/>
        <sz val="9"/>
        <rFont val="Arial"/>
        <family val="2"/>
      </rPr>
      <t>A Organismos Multilaterales</t>
    </r>
  </si>
  <si>
    <r>
      <rPr>
        <b/>
        <sz val="9"/>
        <rFont val="Arial"/>
        <family val="2"/>
      </rPr>
      <t>A Gobiernos y Organismos Gubernamentales</t>
    </r>
  </si>
  <si>
    <r>
      <rPr>
        <b/>
        <sz val="9"/>
        <rFont val="Arial"/>
        <family val="2"/>
      </rPr>
      <t>Al Sector Privado Financiero</t>
    </r>
  </si>
  <si>
    <r>
      <rPr>
        <b/>
        <sz val="9"/>
        <rFont val="Arial"/>
        <family val="2"/>
      </rPr>
      <t>Al Sector Privado No Financiero</t>
    </r>
  </si>
  <si>
    <r>
      <rPr>
        <b/>
        <sz val="9"/>
        <rFont val="Arial"/>
        <family val="2"/>
      </rPr>
      <t xml:space="preserve">Costos Financieros por la Venta Anticipada de Petróleo y por Convenios con Entidades del
</t>
    </r>
    <r>
      <rPr>
        <b/>
        <sz val="9"/>
        <rFont val="Arial"/>
        <family val="2"/>
      </rPr>
      <t>Sector Público no Financiero</t>
    </r>
  </si>
  <si>
    <r>
      <rPr>
        <b/>
        <sz val="9"/>
        <rFont val="Arial"/>
        <family val="2"/>
      </rPr>
      <t>Costos Financieros por Venta Anticipada de Petróleo</t>
    </r>
  </si>
  <si>
    <r>
      <rPr>
        <b/>
        <sz val="9"/>
        <rFont val="Arial"/>
        <family val="2"/>
      </rPr>
      <t>Costos Financieros por Convenios de Cooperación Interinstitucional</t>
    </r>
  </si>
  <si>
    <r>
      <rPr>
        <b/>
        <sz val="9"/>
        <rFont val="Arial"/>
        <family val="2"/>
      </rPr>
      <t>Asignación a Distribuir para Gastos Financieros</t>
    </r>
  </si>
  <si>
    <r>
      <rPr>
        <b/>
        <sz val="9"/>
        <rFont val="Arial"/>
        <family val="2"/>
      </rPr>
      <t>OTROS GASTOS CORRIENTES</t>
    </r>
  </si>
  <si>
    <r>
      <rPr>
        <b/>
        <sz val="9"/>
        <rFont val="Arial"/>
        <family val="2"/>
      </rPr>
      <t>Impuestos, Tasas y Contribuciones</t>
    </r>
  </si>
  <si>
    <r>
      <rPr>
        <b/>
        <sz val="9"/>
        <rFont val="Arial"/>
        <family val="2"/>
      </rPr>
      <t>Impuesto al Valor Agregado</t>
    </r>
  </si>
  <si>
    <r>
      <rPr>
        <b/>
        <sz val="9"/>
        <rFont val="Arial"/>
        <family val="2"/>
      </rPr>
      <t>Tasas Generales, Impuestos, Contribuciones, Permisos, Licencias y Patentes.</t>
    </r>
  </si>
  <si>
    <r>
      <rPr>
        <b/>
        <sz val="9"/>
        <rFont val="Arial"/>
        <family val="2"/>
      </rPr>
      <t>Tasas Portuarias y Aeroportuarias</t>
    </r>
  </si>
  <si>
    <r>
      <rPr>
        <b/>
        <sz val="9"/>
        <rFont val="Arial"/>
        <family val="2"/>
      </rPr>
      <t>Contribuciones Especiales y de Mejora</t>
    </r>
  </si>
  <si>
    <r>
      <rPr>
        <b/>
        <sz val="9"/>
        <rFont val="Arial"/>
        <family val="2"/>
      </rPr>
      <t>Otros Impuestos,Tasas y Contribuciones</t>
    </r>
  </si>
  <si>
    <r>
      <rPr>
        <b/>
        <sz val="9"/>
        <rFont val="Arial"/>
        <family val="2"/>
      </rPr>
      <t>Seguros, Costos Financieros y Otros Gastos</t>
    </r>
  </si>
  <si>
    <r>
      <rPr>
        <b/>
        <sz val="9"/>
        <rFont val="Arial"/>
        <family val="2"/>
      </rPr>
      <t>Seguros</t>
    </r>
  </si>
  <si>
    <r>
      <rPr>
        <b/>
        <sz val="9"/>
        <rFont val="Arial"/>
        <family val="2"/>
      </rPr>
      <t>Seguros de Desgravamen y de Saldos</t>
    </r>
  </si>
  <si>
    <r>
      <rPr>
        <b/>
        <sz val="9"/>
        <rFont val="Arial"/>
        <family val="2"/>
      </rPr>
      <t>Comisiones Bancarias</t>
    </r>
  </si>
  <si>
    <r>
      <rPr>
        <b/>
        <sz val="9"/>
        <rFont val="Arial"/>
        <family val="2"/>
      </rPr>
      <t>Reajustes de Inversiones</t>
    </r>
  </si>
  <si>
    <r>
      <rPr>
        <b/>
        <sz val="9"/>
        <rFont val="Arial"/>
        <family val="2"/>
      </rPr>
      <t>Diferencial Cambiario</t>
    </r>
  </si>
  <si>
    <r>
      <rPr>
        <b/>
        <sz val="9"/>
        <rFont val="Arial"/>
        <family val="2"/>
      </rPr>
      <t xml:space="preserve">Costas    Judiciales,    Trámites    Notariales,    Legalización    de    Documentos    y   Arreglos
</t>
    </r>
    <r>
      <rPr>
        <b/>
        <sz val="9"/>
        <rFont val="Arial"/>
        <family val="2"/>
      </rPr>
      <t>Extrajudiciales</t>
    </r>
  </si>
  <si>
    <r>
      <rPr>
        <b/>
        <sz val="9"/>
        <rFont val="Arial"/>
        <family val="2"/>
      </rPr>
      <t>Comisiones y Participaciones por Denuncias</t>
    </r>
  </si>
  <si>
    <r>
      <rPr>
        <b/>
        <sz val="9"/>
        <rFont val="Arial"/>
        <family val="2"/>
      </rPr>
      <t>Prima de Riesgo de Instituciones Financieras</t>
    </r>
  </si>
  <si>
    <r>
      <rPr>
        <b/>
        <sz val="9"/>
        <rFont val="Arial"/>
        <family val="2"/>
      </rPr>
      <t>Devolución de Garantías</t>
    </r>
  </si>
  <si>
    <r>
      <rPr>
        <b/>
        <sz val="9"/>
        <rFont val="Arial"/>
        <family val="2"/>
      </rPr>
      <t>Devolución de Fianzas</t>
    </r>
  </si>
  <si>
    <r>
      <rPr>
        <b/>
        <sz val="9"/>
        <rFont val="Arial"/>
        <family val="2"/>
      </rPr>
      <t>Indemnizaciones por Sentencias Judiciales</t>
    </r>
  </si>
  <si>
    <r>
      <rPr>
        <b/>
        <sz val="9"/>
        <rFont val="Arial"/>
        <family val="2"/>
      </rPr>
      <t>Obligaciones con el IESS por Responsabilidad Patronal</t>
    </r>
  </si>
  <si>
    <r>
      <rPr>
        <b/>
        <sz val="9"/>
        <rFont val="Arial"/>
        <family val="2"/>
      </rPr>
      <t>Obligaciones por Coactivas Interpuestas por el IESS</t>
    </r>
  </si>
  <si>
    <r>
      <rPr>
        <b/>
        <sz val="9"/>
        <rFont val="Arial"/>
        <family val="2"/>
      </rPr>
      <t>Intereses por Mora Patronal al IESS</t>
    </r>
  </si>
  <si>
    <r>
      <rPr>
        <b/>
        <sz val="9"/>
        <rFont val="Arial"/>
        <family val="2"/>
      </rPr>
      <t>Devolución de Multas</t>
    </r>
  </si>
  <si>
    <r>
      <rPr>
        <b/>
        <sz val="9"/>
        <rFont val="Arial"/>
        <family val="2"/>
      </rPr>
      <t>Otros Gastos Financieros</t>
    </r>
  </si>
  <si>
    <r>
      <rPr>
        <b/>
        <sz val="9"/>
        <rFont val="Arial"/>
        <family val="2"/>
      </rPr>
      <t>Dietas</t>
    </r>
  </si>
  <si>
    <r>
      <rPr>
        <b/>
        <sz val="9"/>
        <rFont val="Arial"/>
        <family val="2"/>
      </rPr>
      <t>Asignación a Distribuir para Otros Gastos Corrientes</t>
    </r>
  </si>
  <si>
    <r>
      <rPr>
        <b/>
        <sz val="9"/>
        <rFont val="Arial"/>
        <family val="2"/>
      </rPr>
      <t>TRANSFERENCIAS Y DONACIONES CORRIENTES</t>
    </r>
  </si>
  <si>
    <r>
      <rPr>
        <b/>
        <sz val="9"/>
        <rFont val="Arial"/>
        <family val="2"/>
      </rPr>
      <t>Transferencias Corrientes al Sector Público</t>
    </r>
  </si>
  <si>
    <r>
      <rPr>
        <b/>
        <sz val="9"/>
        <rFont val="Arial"/>
        <family val="2"/>
      </rPr>
      <t>A Entidades del Presupuesto General del Estado</t>
    </r>
  </si>
  <si>
    <r>
      <rPr>
        <b/>
        <sz val="9"/>
        <rFont val="Arial"/>
        <family val="2"/>
      </rPr>
      <t>A Entidades Descentralizadas y Autónomas</t>
    </r>
  </si>
  <si>
    <r>
      <rPr>
        <b/>
        <sz val="9"/>
        <rFont val="Arial"/>
        <family val="2"/>
      </rPr>
      <t>A Empresas Públicas</t>
    </r>
  </si>
  <si>
    <r>
      <rPr>
        <b/>
        <sz val="9"/>
        <rFont val="Arial"/>
        <family val="2"/>
      </rPr>
      <t>A Gobiernos Autónomos Descentralizados</t>
    </r>
  </si>
  <si>
    <r>
      <rPr>
        <b/>
        <sz val="9"/>
        <rFont val="Arial"/>
        <family val="2"/>
      </rPr>
      <t>A la Seguridad Social</t>
    </r>
  </si>
  <si>
    <r>
      <rPr>
        <b/>
        <sz val="9"/>
        <rFont val="Arial"/>
        <family val="2"/>
      </rPr>
      <t>A Entidades Financieras Públicas</t>
    </r>
  </si>
  <si>
    <r>
      <rPr>
        <b/>
        <sz val="9"/>
        <rFont val="Arial"/>
        <family val="2"/>
      </rPr>
      <t>A Cuentas o Fondos Especiales</t>
    </r>
  </si>
  <si>
    <r>
      <rPr>
        <b/>
        <sz val="9"/>
        <rFont val="Arial"/>
        <family val="2"/>
      </rPr>
      <t>A Fondos de Uso Reservado</t>
    </r>
  </si>
  <si>
    <r>
      <rPr>
        <b/>
        <sz val="9"/>
        <rFont val="Arial"/>
        <family val="2"/>
      </rPr>
      <t>Al Fondo de Contingencias</t>
    </r>
  </si>
  <si>
    <r>
      <rPr>
        <b/>
        <sz val="9"/>
        <rFont val="Arial"/>
        <family val="2"/>
      </rPr>
      <t>A la Cuenta de Financiamiento de Derivados Defictarios</t>
    </r>
  </si>
  <si>
    <r>
      <rPr>
        <b/>
        <sz val="9"/>
        <rFont val="Arial"/>
        <family val="2"/>
      </rPr>
      <t>Donaciones Corrientes al Sector Privado Interno</t>
    </r>
  </si>
  <si>
    <r>
      <rPr>
        <b/>
        <sz val="9"/>
        <rFont val="Arial"/>
        <family val="2"/>
      </rPr>
      <t>Al Sector Privado no Financiero</t>
    </r>
  </si>
  <si>
    <r>
      <rPr>
        <b/>
        <sz val="9"/>
        <rFont val="Arial"/>
        <family val="2"/>
      </rPr>
      <t>Indemnizaciones por Afectaciones a los Derechos Humanos</t>
    </r>
  </si>
  <si>
    <r>
      <rPr>
        <b/>
        <sz val="9"/>
        <rFont val="Arial"/>
        <family val="2"/>
      </rPr>
      <t xml:space="preserve">Aporte  a  favor  de  los  Alumnos  Maestros  de  los  Institutos  Pedagógicos  Hispanos  y
</t>
    </r>
    <r>
      <rPr>
        <b/>
        <sz val="9"/>
        <rFont val="Arial"/>
        <family val="2"/>
      </rPr>
      <t>Bilingües</t>
    </r>
  </si>
  <si>
    <r>
      <rPr>
        <b/>
        <sz val="9"/>
        <rFont val="Arial"/>
        <family val="2"/>
      </rPr>
      <t>Aporte a favor de cada Pasante que acceda a la Formación en Prácticas Laborales</t>
    </r>
  </si>
  <si>
    <r>
      <rPr>
        <b/>
        <sz val="9"/>
        <rFont val="Arial"/>
        <family val="2"/>
      </rPr>
      <t>Becas y Ayudas Económicas</t>
    </r>
  </si>
  <si>
    <r>
      <rPr>
        <b/>
        <sz val="9"/>
        <rFont val="Arial"/>
        <family val="2"/>
      </rPr>
      <t>A Jubilados Patronales</t>
    </r>
  </si>
  <si>
    <r>
      <rPr>
        <b/>
        <sz val="9"/>
        <rFont val="Arial"/>
        <family val="2"/>
      </rPr>
      <t>Pensiones a Héroes y Heroínas Nacionales</t>
    </r>
  </si>
  <si>
    <r>
      <rPr>
        <b/>
        <sz val="9"/>
        <rFont val="Arial"/>
        <family val="2"/>
      </rPr>
      <t>Donaciones Corrientes al Exterior</t>
    </r>
  </si>
  <si>
    <r>
      <rPr>
        <b/>
        <sz val="9"/>
        <rFont val="Arial"/>
        <family val="2"/>
      </rPr>
      <t>Aportes y Participaciones al Sector Público</t>
    </r>
  </si>
  <si>
    <r>
      <rPr>
        <b/>
        <sz val="9"/>
        <rFont val="Arial"/>
        <family val="2"/>
      </rPr>
      <t>Por Exportación de Hidrocarburos y Derivados</t>
    </r>
  </si>
  <si>
    <r>
      <rPr>
        <b/>
        <sz val="9"/>
        <rFont val="Arial"/>
        <family val="2"/>
      </rPr>
      <t>Por Impuestos y Exportaciones de Crudo para Universidades y Escuelas Politécnicas.</t>
    </r>
  </si>
  <si>
    <r>
      <rPr>
        <b/>
        <sz val="9"/>
        <rFont val="Arial"/>
        <family val="2"/>
      </rPr>
      <t>Para Empresas Públicas</t>
    </r>
  </si>
  <si>
    <r>
      <rPr>
        <b/>
        <sz val="9"/>
        <rFont val="Arial"/>
        <family val="2"/>
      </rPr>
      <t>Por Planillas de Telecomunicaciones</t>
    </r>
  </si>
  <si>
    <r>
      <rPr>
        <b/>
        <sz val="9"/>
        <rFont val="Arial"/>
        <family val="2"/>
      </rPr>
      <t>Para Financiamiento de la Administración de la Seguridad Social</t>
    </r>
  </si>
  <si>
    <r>
      <rPr>
        <b/>
        <sz val="9"/>
        <rFont val="Arial"/>
        <family val="2"/>
      </rPr>
      <t>Para el IECE por el 0.5% de las Planillas de Pago al IESS</t>
    </r>
  </si>
  <si>
    <r>
      <rPr>
        <b/>
        <sz val="9"/>
        <rFont val="Arial"/>
        <family val="2"/>
      </rPr>
      <t>Por Aplicación de Fondos Ajenos</t>
    </r>
  </si>
  <si>
    <r>
      <rPr>
        <b/>
        <sz val="9"/>
        <rFont val="Arial"/>
        <family val="2"/>
      </rPr>
      <t>Por Aplicación de Cuentas y Fondos Especiales</t>
    </r>
  </si>
  <si>
    <r>
      <rPr>
        <b/>
        <sz val="9"/>
        <rFont val="Arial"/>
        <family val="2"/>
      </rPr>
      <t>Rendimientos de los Sistemas Contables del Banco Central del Ecuador</t>
    </r>
  </si>
  <si>
    <r>
      <rPr>
        <b/>
        <sz val="9"/>
        <rFont val="Arial"/>
        <family val="2"/>
      </rPr>
      <t>Aportes Sobre Depósitos de Instituciones Financieras</t>
    </r>
  </si>
  <si>
    <r>
      <rPr>
        <b/>
        <sz val="9"/>
        <rFont val="Arial"/>
        <family val="2"/>
      </rPr>
      <t>Entrega de Depósitos Inmovilizados</t>
    </r>
  </si>
  <si>
    <r>
      <rPr>
        <b/>
        <sz val="9"/>
        <rFont val="Arial"/>
        <family val="2"/>
      </rPr>
      <t>Otras Participaciones (Aportes y Participaciones al Sector Público)</t>
    </r>
  </si>
  <si>
    <r>
      <rPr>
        <b/>
        <sz val="9"/>
        <rFont val="Arial"/>
        <family val="2"/>
      </rPr>
      <t>De Precios y Tarifas a Entes Públicos</t>
    </r>
  </si>
  <si>
    <r>
      <rPr>
        <b/>
        <sz val="9"/>
        <rFont val="Arial"/>
        <family val="2"/>
      </rPr>
      <t>De Precios y Tarifas a Entes Privados</t>
    </r>
  </si>
  <si>
    <r>
      <rPr>
        <b/>
        <sz val="9"/>
        <rFont val="Arial"/>
        <family val="2"/>
      </rPr>
      <t>De Tarifas a Entes Públicos</t>
    </r>
  </si>
  <si>
    <r>
      <rPr>
        <b/>
        <sz val="9"/>
        <rFont val="Arial"/>
        <family val="2"/>
      </rPr>
      <t>De Tarifas a Entes Privados</t>
    </r>
  </si>
  <si>
    <r>
      <rPr>
        <b/>
        <sz val="9"/>
        <rFont val="Arial"/>
        <family val="2"/>
      </rPr>
      <t>Subsidio a la Vivienda</t>
    </r>
  </si>
  <si>
    <r>
      <rPr>
        <b/>
        <sz val="9"/>
        <rFont val="Arial"/>
        <family val="2"/>
      </rPr>
      <t>Bono de Desarrollo Humano</t>
    </r>
  </si>
  <si>
    <r>
      <rPr>
        <b/>
        <sz val="9"/>
        <rFont val="Arial"/>
        <family val="2"/>
      </rPr>
      <t>Por Adquisición de Insumos Agroquímicos</t>
    </r>
  </si>
  <si>
    <r>
      <rPr>
        <b/>
        <sz val="9"/>
        <rFont val="Arial"/>
        <family val="2"/>
      </rPr>
      <t>Subsidio Consumo Interno de Derivados de Petróleo</t>
    </r>
  </si>
  <si>
    <r>
      <rPr>
        <b/>
        <sz val="9"/>
        <rFont val="Arial"/>
        <family val="2"/>
      </rPr>
      <t>Bono Desnutrición Cero</t>
    </r>
  </si>
  <si>
    <r>
      <rPr>
        <b/>
        <sz val="9"/>
        <rFont val="Arial"/>
        <family val="2"/>
      </rPr>
      <t>Pensión de Adultos Mayores</t>
    </r>
  </si>
  <si>
    <r>
      <rPr>
        <b/>
        <sz val="9"/>
        <rFont val="Arial"/>
        <family val="2"/>
      </rPr>
      <t>Pensión para Personas con Discapacidad</t>
    </r>
  </si>
  <si>
    <r>
      <rPr>
        <b/>
        <sz val="9"/>
        <rFont val="Arial"/>
        <family val="2"/>
      </rPr>
      <t>Bono por Discapacidad</t>
    </r>
  </si>
  <si>
    <r>
      <rPr>
        <b/>
        <sz val="9"/>
        <rFont val="Arial"/>
        <family val="2"/>
      </rPr>
      <t>Bono por Emergencia</t>
    </r>
  </si>
  <si>
    <r>
      <rPr>
        <b/>
        <sz val="9"/>
        <rFont val="Arial"/>
        <family val="2"/>
      </rPr>
      <t>Bono Joaquín Gallegos Lara</t>
    </r>
  </si>
  <si>
    <r>
      <rPr>
        <b/>
        <sz val="9"/>
        <rFont val="Arial"/>
        <family val="2"/>
      </rPr>
      <t>Bono de Adherencia a la Tuberculosis</t>
    </r>
  </si>
  <si>
    <r>
      <rPr>
        <b/>
        <sz val="9"/>
        <rFont val="Arial"/>
        <family val="2"/>
      </rPr>
      <t xml:space="preserve">Aportes   y   Participaciones   Corrientes   a   Gobiernos   Autónomos   Descentralizados   y
</t>
    </r>
    <r>
      <rPr>
        <b/>
        <sz val="9"/>
        <rFont val="Arial"/>
        <family val="2"/>
      </rPr>
      <t>Regímenes Especiales</t>
    </r>
  </si>
  <si>
    <r>
      <rPr>
        <b/>
        <sz val="9"/>
        <rFont val="Arial"/>
        <family val="2"/>
      </rPr>
      <t>Compensaciones a Municipios por Leyes y Decretos</t>
    </r>
  </si>
  <si>
    <r>
      <rPr>
        <b/>
        <sz val="9"/>
        <rFont val="Arial"/>
        <family val="2"/>
      </rPr>
      <t>Compensaciones a Consejos Provinciales por Leyes y Decretos</t>
    </r>
  </si>
  <si>
    <r>
      <rPr>
        <b/>
        <sz val="9"/>
        <rFont val="Arial"/>
        <family val="2"/>
      </rPr>
      <t>A Municipios que no son Capitales de Provincia, por Aporte del FODESEC</t>
    </r>
  </si>
  <si>
    <r>
      <rPr>
        <b/>
        <sz val="9"/>
        <rFont val="Arial"/>
        <family val="2"/>
      </rPr>
      <t>A Consejos Provinciales por Aporte del FODESEC</t>
    </r>
  </si>
  <si>
    <r>
      <rPr>
        <b/>
        <sz val="9"/>
        <rFont val="Arial"/>
        <family val="2"/>
      </rPr>
      <t>Al INGALA por Aporte del FODESEC</t>
    </r>
  </si>
  <si>
    <r>
      <rPr>
        <b/>
        <sz val="9"/>
        <rFont val="Arial"/>
        <family val="2"/>
      </rPr>
      <t>Al CONCOPE por Aporte del FODESEC</t>
    </r>
  </si>
  <si>
    <r>
      <rPr>
        <b/>
        <sz val="9"/>
        <rFont val="Arial"/>
        <family val="2"/>
      </rPr>
      <t>A Juntas Parroquiales Rurales</t>
    </r>
  </si>
  <si>
    <r>
      <rPr>
        <b/>
        <sz val="9"/>
        <rFont val="Arial"/>
        <family val="2"/>
      </rPr>
      <t>Al CONCOPE por Aporte del FONDEPRO</t>
    </r>
  </si>
  <si>
    <r>
      <rPr>
        <b/>
        <sz val="9"/>
        <rFont val="Arial"/>
        <family val="2"/>
      </rPr>
      <t>A Municipios por Aporte del Fondo de Descentralización</t>
    </r>
  </si>
  <si>
    <r>
      <rPr>
        <b/>
        <sz val="9"/>
        <rFont val="Arial"/>
        <family val="2"/>
      </rPr>
      <t>A Consejos Provinciales del Fondo de Descentralización</t>
    </r>
  </si>
  <si>
    <r>
      <rPr>
        <b/>
        <sz val="9"/>
        <rFont val="Arial"/>
        <family val="2"/>
      </rPr>
      <t>A Municipios Capitales de Provincia por Aporte del FODESEC</t>
    </r>
  </si>
  <si>
    <r>
      <rPr>
        <b/>
        <sz val="9"/>
        <rFont val="Arial"/>
        <family val="2"/>
      </rPr>
      <t>A Gobiernos Autónomos Descentralizados Distritales y Cantonales por Emergencias</t>
    </r>
  </si>
  <si>
    <r>
      <rPr>
        <b/>
        <sz val="9"/>
        <rFont val="Arial"/>
        <family val="2"/>
      </rPr>
      <t xml:space="preserve">A Gobiernos Autónomos Descentralizados Provinciales y Régimen Especial de Galápagos
</t>
    </r>
    <r>
      <rPr>
        <b/>
        <sz val="9"/>
        <rFont val="Arial"/>
        <family val="2"/>
      </rPr>
      <t>por Emergencias</t>
    </r>
  </si>
  <si>
    <r>
      <rPr>
        <b/>
        <sz val="9"/>
        <rFont val="Arial"/>
        <family val="2"/>
      </rPr>
      <t>A Gobiernos Autónomos Descentralizados Parroquiales Rurales por Emergencias</t>
    </r>
  </si>
  <si>
    <r>
      <rPr>
        <b/>
        <sz val="9"/>
        <rFont val="Arial"/>
        <family val="2"/>
      </rPr>
      <t>A Gobiernos Autónomos Descentralizados Regionales por Emergencias</t>
    </r>
  </si>
  <si>
    <r>
      <rPr>
        <b/>
        <sz val="9"/>
        <rFont val="Arial"/>
        <family val="2"/>
      </rPr>
      <t>A Gobiernos Autónomos Descentralizados Regionales</t>
    </r>
  </si>
  <si>
    <r>
      <rPr>
        <b/>
        <sz val="9"/>
        <rFont val="Arial"/>
        <family val="2"/>
      </rPr>
      <t xml:space="preserve">A   Gobiernos   Autónomos   Descentralizados   Provinciales   y   al   Régimen   Especial   de
</t>
    </r>
    <r>
      <rPr>
        <b/>
        <sz val="9"/>
        <rFont val="Arial"/>
        <family val="2"/>
      </rPr>
      <t>Galápagos por la participación en el 21% de Ingresos Permanentes</t>
    </r>
  </si>
  <si>
    <r>
      <rPr>
        <b/>
        <sz val="9"/>
        <rFont val="Arial"/>
        <family val="2"/>
      </rPr>
      <t>A Gobiernos Autónomos Descentralizados Distritales y Municipales por la participación en el 21% de Ingresos Permanentes</t>
    </r>
  </si>
  <si>
    <r>
      <rPr>
        <b/>
        <sz val="9"/>
        <rFont val="Arial"/>
        <family val="2"/>
      </rPr>
      <t xml:space="preserve">A Gobiernos Autónomos Descentralizados Parroquiales Rurales por la Participación en el
</t>
    </r>
    <r>
      <rPr>
        <b/>
        <sz val="9"/>
        <rFont val="Arial"/>
        <family val="2"/>
      </rPr>
      <t>21% de Ingresos Permanentes</t>
    </r>
  </si>
  <si>
    <r>
      <rPr>
        <b/>
        <sz val="9"/>
        <rFont val="Arial"/>
        <family val="2"/>
      </rPr>
      <t xml:space="preserve">A Gobiernos Autónomos Descentralizados Provinciales y Régimen Especial de Galápagos
</t>
    </r>
    <r>
      <rPr>
        <b/>
        <sz val="9"/>
        <rFont val="Arial"/>
        <family val="2"/>
      </rPr>
      <t>por la participación en el 10% de Ingresos no Permanentes</t>
    </r>
  </si>
  <si>
    <r>
      <rPr>
        <b/>
        <sz val="9"/>
        <rFont val="Arial"/>
        <family val="2"/>
      </rPr>
      <t xml:space="preserve">A Gobiernos Autónomos Descentralizados Distritales y Municipales por la participación en
</t>
    </r>
    <r>
      <rPr>
        <b/>
        <sz val="9"/>
        <rFont val="Arial"/>
        <family val="2"/>
      </rPr>
      <t>el 10% de Ingresos no Permanentes</t>
    </r>
  </si>
  <si>
    <r>
      <rPr>
        <b/>
        <sz val="9"/>
        <rFont val="Arial"/>
        <family val="2"/>
      </rPr>
      <t xml:space="preserve">A Gobiernos Autónomos Descentralizados Parroquiales Rurales por la participación en el
</t>
    </r>
    <r>
      <rPr>
        <b/>
        <sz val="9"/>
        <rFont val="Arial"/>
        <family val="2"/>
      </rPr>
      <t>10% de Ingresos no Permanentes</t>
    </r>
  </si>
  <si>
    <r>
      <rPr>
        <b/>
        <sz val="9"/>
        <rFont val="Arial"/>
        <family val="2"/>
      </rPr>
      <t xml:space="preserve">A Gobiernos Autónomos Descentralizados Provinciales por el Ejercicio de la Competencia
</t>
    </r>
    <r>
      <rPr>
        <b/>
        <sz val="9"/>
        <rFont val="Arial"/>
        <family val="2"/>
      </rPr>
      <t>de Riego y Drenaje</t>
    </r>
  </si>
  <si>
    <r>
      <rPr>
        <b/>
        <sz val="9"/>
        <rFont val="Arial"/>
        <family val="2"/>
      </rPr>
      <t xml:space="preserve">A Gobiernos Autónomos Descentralizados Metropolitanos y Municipales por el Ejercicio de
</t>
    </r>
    <r>
      <rPr>
        <b/>
        <sz val="9"/>
        <rFont val="Arial"/>
        <family val="2"/>
      </rPr>
      <t>la Competencia de Tránsito, Transporte Terrestre y Seguridad Vial</t>
    </r>
  </si>
  <si>
    <r>
      <rPr>
        <b/>
        <sz val="9"/>
        <rFont val="Arial"/>
        <family val="2"/>
      </rPr>
      <t>A Gobiernos Autónomos Descentralizados de la provincia del Guayas</t>
    </r>
  </si>
  <si>
    <r>
      <rPr>
        <b/>
        <sz val="9"/>
        <rFont val="Arial"/>
        <family val="2"/>
      </rPr>
      <t xml:space="preserve">A Gobiernos Autónomos Descentralizados Metropolitanos y Municipales para el Ejercicio
</t>
    </r>
    <r>
      <rPr>
        <b/>
        <sz val="9"/>
        <rFont val="Arial"/>
        <family val="2"/>
      </rPr>
      <t>de la Competencia para Preservar el Patrimonio Arquitectónico y Cultural</t>
    </r>
  </si>
  <si>
    <r>
      <rPr>
        <b/>
        <sz val="9"/>
        <rFont val="Arial"/>
        <family val="2"/>
      </rPr>
      <t xml:space="preserve">Participaciones  Corrientes  en  los  Ingresos  Petroleros  a  favor  de  la  Fuente  Fiscal  del
</t>
    </r>
    <r>
      <rPr>
        <b/>
        <sz val="9"/>
        <rFont val="Arial"/>
        <family val="2"/>
      </rPr>
      <t>Presupuesto General del Estado</t>
    </r>
  </si>
  <si>
    <r>
      <rPr>
        <b/>
        <sz val="9"/>
        <rFont val="Arial"/>
        <family val="2"/>
      </rPr>
      <t>Por Exportaciones de Derivados de Petróleo</t>
    </r>
  </si>
  <si>
    <r>
      <rPr>
        <b/>
        <sz val="9"/>
        <rFont val="Arial"/>
        <family val="2"/>
      </rPr>
      <t>Por Venta Interna de Derivados del Petróleo</t>
    </r>
  </si>
  <si>
    <r>
      <rPr>
        <b/>
        <sz val="9"/>
        <rFont val="Arial"/>
        <family val="2"/>
      </rPr>
      <t>Por Tarifa del Oleoducto de Empresas Privadas</t>
    </r>
  </si>
  <si>
    <r>
      <rPr>
        <b/>
        <sz val="9"/>
        <rFont val="Arial"/>
        <family val="2"/>
      </rPr>
      <t xml:space="preserve">Del Fondo de Inversión Petrolera 10% Exportación Directa de Crudo y Derivados  y Tarifa
</t>
    </r>
    <r>
      <rPr>
        <b/>
        <sz val="9"/>
        <rFont val="Arial"/>
        <family val="2"/>
      </rPr>
      <t>Transporte SOTE</t>
    </r>
  </si>
  <si>
    <r>
      <rPr>
        <b/>
        <sz val="9"/>
        <rFont val="Arial"/>
        <family val="2"/>
      </rPr>
      <t>Del Fondo de Inversión Petrolera de la Venta Interna de Derivados</t>
    </r>
  </si>
  <si>
    <r>
      <rPr>
        <b/>
        <sz val="9"/>
        <rFont val="Arial"/>
        <family val="2"/>
      </rPr>
      <t>Por Compensación Obligaciones Tributarias Bloque 15</t>
    </r>
  </si>
  <si>
    <r>
      <rPr>
        <b/>
        <sz val="9"/>
        <rFont val="Arial"/>
        <family val="2"/>
      </rPr>
      <t>Del Fondo de Estabilización Petrolera</t>
    </r>
  </si>
  <si>
    <r>
      <rPr>
        <b/>
        <sz val="9"/>
        <rFont val="Arial"/>
        <family val="2"/>
      </rPr>
      <t>Por la Participación en las Exportaciones de Crudo ex - Consorcio</t>
    </r>
  </si>
  <si>
    <r>
      <rPr>
        <b/>
        <sz val="9"/>
        <rFont val="Arial"/>
        <family val="2"/>
      </rPr>
      <t>Por Otras Participaciones no Especificadas</t>
    </r>
  </si>
  <si>
    <r>
      <rPr>
        <b/>
        <sz val="9"/>
        <rFont val="Arial"/>
        <family val="2"/>
      </rPr>
      <t>Por Participaciones Corrientes de los Entes Públicos y Privados en los Ingresos Petroleros</t>
    </r>
  </si>
  <si>
    <r>
      <rPr>
        <b/>
        <sz val="9"/>
        <rFont val="Arial"/>
        <family val="2"/>
      </rPr>
      <t>Al Presupuesto General del Estado</t>
    </r>
  </si>
  <si>
    <r>
      <rPr>
        <b/>
        <sz val="9"/>
        <rFont val="Arial"/>
        <family val="2"/>
      </rPr>
      <t>Al Sector Privado</t>
    </r>
  </si>
  <si>
    <r>
      <rPr>
        <b/>
        <sz val="9"/>
        <rFont val="Arial"/>
        <family val="2"/>
      </rPr>
      <t>Por Participaciones Corrientes de los Entes Públicos y Privados en Ingresos Preasignados</t>
    </r>
  </si>
  <si>
    <r>
      <rPr>
        <b/>
        <sz val="9"/>
        <rFont val="Arial"/>
        <family val="2"/>
      </rPr>
      <t>A Entidades del Gobierno Seccional</t>
    </r>
  </si>
  <si>
    <r>
      <rPr>
        <b/>
        <sz val="9"/>
        <rFont val="Arial"/>
        <family val="2"/>
      </rPr>
      <t>Al Sector Financiero Público</t>
    </r>
  </si>
  <si>
    <r>
      <rPr>
        <b/>
        <sz val="9"/>
        <rFont val="Arial"/>
        <family val="2"/>
      </rPr>
      <t>Transferencias Corrientes a la Seguridad Social</t>
    </r>
  </si>
  <si>
    <r>
      <rPr>
        <b/>
        <sz val="9"/>
        <rFont val="Arial"/>
        <family val="2"/>
      </rPr>
      <t>Contribuciones 40% Pensiones Pagadas por el Seguro General</t>
    </r>
  </si>
  <si>
    <r>
      <rPr>
        <b/>
        <sz val="9"/>
        <rFont val="Arial"/>
        <family val="2"/>
      </rPr>
      <t>Contribución 40% Pensiones Riesgos del Trabajo</t>
    </r>
  </si>
  <si>
    <r>
      <rPr>
        <b/>
        <sz val="9"/>
        <rFont val="Arial"/>
        <family val="2"/>
      </rPr>
      <t>Financiamiento Seguro Social Campesino, 30% del 1% de Sueldos y Salarios</t>
    </r>
  </si>
  <si>
    <r>
      <rPr>
        <b/>
        <sz val="9"/>
        <rFont val="Arial"/>
        <family val="2"/>
      </rPr>
      <t>Contribuciones 40% Pensiones Seguro Social Campesino</t>
    </r>
  </si>
  <si>
    <r>
      <rPr>
        <b/>
        <sz val="9"/>
        <rFont val="Arial"/>
        <family val="2"/>
      </rPr>
      <t>Aporte Anual Seguro Social Campesino</t>
    </r>
  </si>
  <si>
    <r>
      <rPr>
        <b/>
        <sz val="9"/>
        <rFont val="Arial"/>
        <family val="2"/>
      </rPr>
      <t>Reservas Matemáticas</t>
    </r>
  </si>
  <si>
    <r>
      <rPr>
        <b/>
        <sz val="9"/>
        <rFont val="Arial"/>
        <family val="2"/>
      </rPr>
      <t>Contribución de Hasta el 60% Pensiones ISSFA</t>
    </r>
  </si>
  <si>
    <r>
      <rPr>
        <b/>
        <sz val="9"/>
        <rFont val="Arial"/>
        <family val="2"/>
      </rPr>
      <t>Por Pensiones a Cargo del Estado Pagadas por el ISSFA</t>
    </r>
  </si>
  <si>
    <r>
      <rPr>
        <b/>
        <sz val="9"/>
        <rFont val="Arial"/>
        <family val="2"/>
      </rPr>
      <t>Contribución 60% Pensiones ISSPOL</t>
    </r>
  </si>
  <si>
    <r>
      <rPr>
        <b/>
        <sz val="9"/>
        <rFont val="Arial"/>
        <family val="2"/>
      </rPr>
      <t>Por Pensiones a Cargo del Estado pagadas por el ISSPOL</t>
    </r>
  </si>
  <si>
    <r>
      <rPr>
        <b/>
        <sz val="9"/>
        <rFont val="Arial"/>
        <family val="2"/>
      </rPr>
      <t>Reconocimiento de Pago de Pensiones a Héroes y Heroínas Nacionales</t>
    </r>
  </si>
  <si>
    <r>
      <rPr>
        <b/>
        <sz val="9"/>
        <rFont val="Arial"/>
        <family val="2"/>
      </rPr>
      <t>Pensiones Ley 2004-39</t>
    </r>
  </si>
  <si>
    <r>
      <rPr>
        <b/>
        <sz val="9"/>
        <rFont val="Arial"/>
        <family val="2"/>
      </rPr>
      <t>Pensiones del Seguro Adicional del  Magisterio Fiscal</t>
    </r>
  </si>
  <si>
    <r>
      <rPr>
        <b/>
        <sz val="9"/>
        <rFont val="Arial"/>
        <family val="2"/>
      </rPr>
      <t>A  la  Seguridad  Social  por  Subsidio  del  Porcentaje  de  la  Aportación  Individual  de  las Personas que Realizan Trabajo no Remunerado del Hogar</t>
    </r>
  </si>
  <si>
    <r>
      <rPr>
        <b/>
        <sz val="9"/>
        <rFont val="Arial"/>
        <family val="2"/>
      </rPr>
      <t>A la Seguridad Social por Aporte del Estado por el Trabajo Juvenil</t>
    </r>
  </si>
  <si>
    <r>
      <rPr>
        <b/>
        <sz val="9"/>
        <rFont val="Arial"/>
        <family val="2"/>
      </rPr>
      <t>Transferencias por Convenios Internacionales</t>
    </r>
  </si>
  <si>
    <r>
      <rPr>
        <b/>
        <sz val="9"/>
        <rFont val="Arial"/>
        <family val="2"/>
      </rPr>
      <t>Convenios Internacionales para la Seguridad Social</t>
    </r>
  </si>
  <si>
    <r>
      <rPr>
        <b/>
        <sz val="9"/>
        <rFont val="Arial"/>
        <family val="2"/>
      </rPr>
      <t>Asignación a Distribuir para Transferencias y Donaciones Corrientes</t>
    </r>
  </si>
  <si>
    <r>
      <rPr>
        <b/>
        <sz val="9"/>
        <rFont val="Arial"/>
        <family val="2"/>
      </rPr>
      <t>PREVISIONES PARA REASIGNACION</t>
    </r>
  </si>
  <si>
    <r>
      <rPr>
        <b/>
        <sz val="9"/>
        <rFont val="Arial"/>
        <family val="2"/>
      </rPr>
      <t>GASTOS DE PRODUCCIÓN</t>
    </r>
  </si>
  <si>
    <r>
      <rPr>
        <b/>
        <sz val="9"/>
        <rFont val="Arial"/>
        <family val="2"/>
      </rPr>
      <t>GASTOS EN PERSONAL PARA LA PRODUCCIÓN</t>
    </r>
  </si>
  <si>
    <r>
      <rPr>
        <b/>
        <sz val="9"/>
        <rFont val="Arial"/>
        <family val="2"/>
      </rPr>
      <t xml:space="preserve">Remuneración Mensual Unificada de Docentes del Magisterio y Docentes e Investigadores
</t>
    </r>
    <r>
      <rPr>
        <b/>
        <sz val="9"/>
        <rFont val="Arial"/>
        <family val="2"/>
      </rPr>
      <t>Universitarios</t>
    </r>
  </si>
  <si>
    <r>
      <rPr>
        <b/>
        <sz val="9"/>
        <rFont val="Arial"/>
        <family val="2"/>
      </rPr>
      <t>Bonificación por Millaje</t>
    </r>
  </si>
  <si>
    <r>
      <rPr>
        <b/>
        <sz val="9"/>
        <rFont val="Arial"/>
        <family val="2"/>
      </rPr>
      <t>Bonificación para Educadores Comunitarios y Alfabetizadores</t>
    </r>
  </si>
  <si>
    <r>
      <rPr>
        <b/>
        <sz val="9"/>
        <rFont val="Arial"/>
        <family val="2"/>
      </rPr>
      <t>Compensación por Cesación de Funciones</t>
    </r>
  </si>
  <si>
    <r>
      <rPr>
        <b/>
        <sz val="9"/>
        <rFont val="Arial"/>
        <family val="2"/>
      </rPr>
      <t xml:space="preserve">Asignación Global de Jubilación Patronal para Trabajadores Amparados por el Código del
</t>
    </r>
    <r>
      <rPr>
        <b/>
        <sz val="9"/>
        <rFont val="Arial"/>
        <family val="2"/>
      </rPr>
      <t>Trabajo</t>
    </r>
  </si>
  <si>
    <r>
      <rPr>
        <b/>
        <sz val="9"/>
        <rFont val="Arial"/>
        <family val="2"/>
      </rPr>
      <t>Asignación a Distribuir para Gastos en Personal de Producción</t>
    </r>
  </si>
  <si>
    <r>
      <rPr>
        <b/>
        <sz val="9"/>
        <rFont val="Arial"/>
        <family val="2"/>
      </rPr>
      <t>BIENES Y SERVICIOS PARA LA PRODUCCIÓN</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</si>
  <si>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</si>
  <si>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Difusión e Información</t>
    </r>
  </si>
  <si>
    <r>
      <rPr>
        <b/>
        <sz val="9"/>
        <rFont val="Arial"/>
        <family val="2"/>
      </rPr>
      <t>Servicio de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</si>
  <si>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</si>
  <si>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Servicios para Actividades Agropecuarias, Silvícolas y Pesca</t>
    </r>
  </si>
  <si>
    <r>
      <rPr>
        <b/>
        <sz val="9"/>
        <rFont val="Arial"/>
        <family val="2"/>
      </rPr>
      <t xml:space="preserve">Servicio  de  Incineración  de  Documentos  Públicos;  Bienes  Defectuosos  y/o  Caducados;
</t>
    </r>
    <r>
      <rPr>
        <b/>
        <sz val="9"/>
        <rFont val="Arial"/>
        <family val="2"/>
      </rPr>
      <t>Desechos de Laboratorio; y, Otros</t>
    </r>
  </si>
  <si>
    <r>
      <rPr>
        <b/>
        <sz val="9"/>
        <rFont val="Arial"/>
        <family val="2"/>
      </rPr>
      <t xml:space="preserve">Servicios  de  Provisión  de  Dispositivos  Electrónicos  para  Registro  de  Firmas  </t>
    </r>
    <r>
      <rPr>
        <sz val="9"/>
        <rFont val="Arial"/>
        <family val="2"/>
      </rPr>
      <t xml:space="preserve">Digitales
</t>
    </r>
    <r>
      <rPr>
        <sz val="9"/>
        <rFont val="Arial"/>
        <family val="2"/>
      </rPr>
      <t>Gastos destinados al pago del servicio por la provisión de dispositivos electrónicos para registrar firmas digitales.</t>
    </r>
  </si>
  <si>
    <r>
      <rPr>
        <b/>
        <sz val="9"/>
        <rFont val="Arial"/>
        <family val="2"/>
      </rPr>
      <t>Servicios para las Actividades Mineras e Hidrocarburíferas</t>
    </r>
  </si>
  <si>
    <r>
      <rPr>
        <b/>
        <sz val="9"/>
        <rFont val="Arial"/>
        <family val="2"/>
      </rPr>
      <t xml:space="preserve">Servicios de Monitoreo de la Información en Televisión, Radio, Prensa, Medios On - 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</si>
  <si>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t>
    </r>
  </si>
  <si>
    <r>
      <rPr>
        <b/>
        <sz val="9"/>
        <rFont val="Arial"/>
        <family val="2"/>
      </rPr>
      <t>Otros Servicios</t>
    </r>
  </si>
  <si>
    <r>
      <rPr>
        <b/>
        <sz val="9"/>
        <rFont val="Arial"/>
        <family val="2"/>
      </rPr>
      <t xml:space="preserve">Gastos para la Atención de Delegados Extranjeros y Nacionales. Deportistas, Entrenadores
</t>
    </r>
    <r>
      <rPr>
        <b/>
        <sz val="9"/>
        <rFont val="Arial"/>
        <family val="2"/>
      </rPr>
      <t>y Cuerpo Técnico que Representen al País</t>
    </r>
  </si>
  <si>
    <r>
      <rPr>
        <b/>
        <sz val="9"/>
        <rFont val="Arial"/>
        <family val="2"/>
      </rPr>
      <t xml:space="preserve">Recargos por los Cambios en la uUilización de Pasajes al Interior y al Exterior emitidos por
</t>
    </r>
    <r>
      <rPr>
        <b/>
        <sz val="9"/>
        <rFont val="Arial"/>
        <family val="2"/>
      </rPr>
      <t>las Empresas</t>
    </r>
  </si>
  <si>
    <r>
      <rPr>
        <b/>
        <sz val="9"/>
        <rFont val="Arial"/>
        <family val="2"/>
      </rPr>
      <t>Instalación, Mantenimiento y Reparaciones Menores</t>
    </r>
  </si>
  <si>
    <r>
      <rPr>
        <b/>
        <sz val="9"/>
        <rFont val="Arial"/>
        <family val="2"/>
      </rPr>
      <t>Terrenos</t>
    </r>
  </si>
  <si>
    <r>
      <rPr>
        <b/>
        <sz val="9"/>
        <rFont val="Arial"/>
        <family val="2"/>
      </rPr>
      <t xml:space="preserve">Edificios,  Locales,  Residencias  y  Cableado  Estructurado  (Intalaci´n,  Mantenimiento  y
</t>
    </r>
    <r>
      <rPr>
        <b/>
        <sz val="9"/>
        <rFont val="Arial"/>
        <family val="2"/>
      </rPr>
      <t>Reparación)</t>
    </r>
  </si>
  <si>
    <r>
      <rPr>
        <b/>
        <sz val="9"/>
        <rFont val="Arial"/>
        <family val="2"/>
      </rPr>
      <t>Mobiliario (Instalación, Mantenimiento y Reparación)</t>
    </r>
  </si>
  <si>
    <r>
      <rPr>
        <b/>
        <sz val="9"/>
        <rFont val="Arial"/>
        <family val="2"/>
      </rPr>
      <t>Maquinarias y Equipos (Mantenimiento y Reparación)</t>
    </r>
  </si>
  <si>
    <r>
      <rPr>
        <b/>
        <sz val="9"/>
        <rFont val="Arial"/>
        <family val="2"/>
      </rPr>
      <t>Gastos en Mantenimiento de Áreas Verdes y Arreglo de Vías Internas</t>
    </r>
  </si>
  <si>
    <r>
      <rPr>
        <b/>
        <sz val="9"/>
        <rFont val="Arial"/>
        <family val="2"/>
      </rPr>
      <t>Instalación, Mantenimiento y Reparación de Bienes Deportivos</t>
    </r>
  </si>
  <si>
    <r>
      <rPr>
        <b/>
        <sz val="9"/>
        <rFont val="Arial"/>
        <family val="2"/>
      </rPr>
      <t xml:space="preserve">Edificios,    Locales,    Residencias,    Parqueaderos,    Casilleros    Judiciales    y   Bancarios
</t>
    </r>
    <r>
      <rPr>
        <b/>
        <sz val="9"/>
        <rFont val="Arial"/>
        <family val="2"/>
      </rPr>
      <t>(Arrendamiento)</t>
    </r>
  </si>
  <si>
    <r>
      <rPr>
        <b/>
        <sz val="9"/>
        <rFont val="Arial"/>
        <family val="2"/>
      </rPr>
      <t>Maquinaria y Equipo (Arrendamiento)</t>
    </r>
  </si>
  <si>
    <r>
      <rPr>
        <b/>
        <sz val="9"/>
        <rFont val="Arial"/>
        <family val="2"/>
      </rPr>
      <t>Contratación de Estudios, Investigaciones y Servicios Técnicos  Especializados</t>
    </r>
  </si>
  <si>
    <r>
      <rPr>
        <b/>
        <sz val="9"/>
        <rFont val="Arial"/>
        <family val="2"/>
      </rPr>
      <t>Servicios de Auditoría</t>
    </r>
  </si>
  <si>
    <r>
      <rPr>
        <b/>
        <sz val="9"/>
        <rFont val="Arial"/>
        <family val="2"/>
      </rPr>
      <t>Servicios de Capacitación</t>
    </r>
  </si>
  <si>
    <r>
      <rPr>
        <b/>
        <sz val="9"/>
        <rFont val="Arial"/>
        <family val="2"/>
      </rPr>
      <t xml:space="preserve">Registro,  Inscripción  y Otros  Gastos  previos  a  ser  aceptados  en  una  Capacitación  en  el
</t>
    </r>
    <r>
      <rPr>
        <b/>
        <sz val="9"/>
        <rFont val="Arial"/>
        <family val="2"/>
      </rPr>
      <t>Exterior</t>
    </r>
  </si>
  <si>
    <r>
      <rPr>
        <b/>
        <sz val="9"/>
        <rFont val="Arial"/>
        <family val="2"/>
      </rPr>
      <t>Bienes de Uso y Consumo de Producción</t>
    </r>
  </si>
  <si>
    <r>
      <rPr>
        <b/>
        <sz val="9"/>
        <rFont val="Arial"/>
        <family val="2"/>
      </rPr>
      <t>Vestuario, Lencería y Prendas de Protección</t>
    </r>
  </si>
  <si>
    <r>
      <rPr>
        <b/>
        <sz val="9"/>
        <rFont val="Arial"/>
        <family val="2"/>
      </rPr>
      <t>Combustibles, Lubricantes y Aditivos</t>
    </r>
  </si>
  <si>
    <r>
      <rPr>
        <b/>
        <sz val="9"/>
        <rFont val="Arial"/>
        <family val="2"/>
      </rPr>
      <t>Herramientas</t>
    </r>
  </si>
  <si>
    <r>
      <rPr>
        <b/>
        <sz val="9"/>
        <rFont val="Arial"/>
        <family val="2"/>
      </rPr>
      <t>Medicinas y Productos Farmacéuticos</t>
    </r>
  </si>
  <si>
    <r>
      <rPr>
        <b/>
        <sz val="9"/>
        <rFont val="Arial"/>
        <family val="2"/>
      </rPr>
      <t xml:space="preserve">Insumos,  Bienes,  Materiales  y  Suministros  para  la  Construcción,  Eléctricos,  Plomería,
</t>
    </r>
    <r>
      <rPr>
        <b/>
        <sz val="9"/>
        <rFont val="Arial"/>
        <family val="2"/>
      </rPr>
      <t>Carpintería, Señalización Vial, Navegación y Contra Incendios</t>
    </r>
  </si>
  <si>
    <r>
      <rPr>
        <b/>
        <sz val="9"/>
        <rFont val="Arial"/>
        <family val="2"/>
      </rPr>
      <t>Adquisición de Accesorios y Productos Químicos</t>
    </r>
  </si>
  <si>
    <r>
      <rPr>
        <b/>
        <sz val="9"/>
        <rFont val="Arial"/>
        <family val="2"/>
      </rPr>
      <t>Menaje de Cocina, de Hogar, Accesorios Descartables y Accesorios de Oficina</t>
    </r>
  </si>
  <si>
    <r>
      <rPr>
        <b/>
        <sz val="9"/>
        <rFont val="Arial"/>
        <family val="2"/>
      </rPr>
      <t>Insumos, Bienes y Materiales para la Producción de Programas de Radio y Televisión</t>
    </r>
  </si>
  <si>
    <r>
      <rPr>
        <b/>
        <sz val="9"/>
        <rFont val="Arial"/>
        <family val="2"/>
      </rPr>
      <t>Ayudas, Insumos y Accesorios para Compensar Discapacidades</t>
    </r>
  </si>
  <si>
    <r>
      <rPr>
        <b/>
        <sz val="9"/>
        <rFont val="Arial"/>
        <family val="2"/>
      </rPr>
      <t>Insumos, Bienes, Materiales y Suministros para Investigación</t>
    </r>
  </si>
  <si>
    <r>
      <rPr>
        <b/>
        <sz val="9"/>
        <rFont val="Arial"/>
        <family val="2"/>
      </rPr>
      <t>Otros de Uso y Consumo Productivo</t>
    </r>
  </si>
  <si>
    <r>
      <rPr>
        <b/>
        <sz val="9"/>
        <rFont val="Arial"/>
        <family val="2"/>
      </rPr>
      <t>Créditos por Impuesto al Valor Agregado</t>
    </r>
  </si>
  <si>
    <r>
      <rPr>
        <b/>
        <sz val="9"/>
        <rFont val="Arial"/>
        <family val="2"/>
      </rPr>
      <t>Adquisiciones de Materias Primas</t>
    </r>
  </si>
  <si>
    <r>
      <rPr>
        <b/>
        <sz val="9"/>
        <rFont val="Arial"/>
        <family val="2"/>
      </rPr>
      <t>Agrícolas, Pecuarios, Silvícolas y Acuícolas</t>
    </r>
  </si>
  <si>
    <r>
      <rPr>
        <b/>
        <sz val="9"/>
        <rFont val="Arial"/>
        <family val="2"/>
      </rPr>
      <t>Químicos e Industriales</t>
    </r>
  </si>
  <si>
    <r>
      <rPr>
        <b/>
        <sz val="9"/>
        <rFont val="Arial"/>
        <family val="2"/>
      </rPr>
      <t>Mineros</t>
    </r>
  </si>
  <si>
    <r>
      <rPr>
        <b/>
        <sz val="9"/>
        <rFont val="Arial"/>
        <family val="2"/>
      </rPr>
      <t>Petróleo y Gas Natural</t>
    </r>
  </si>
  <si>
    <r>
      <rPr>
        <b/>
        <sz val="9"/>
        <rFont val="Arial"/>
        <family val="2"/>
      </rPr>
      <t>Químicos</t>
    </r>
  </si>
  <si>
    <r>
      <rPr>
        <b/>
        <sz val="9"/>
        <rFont val="Arial"/>
        <family val="2"/>
      </rPr>
      <t>Industriales</t>
    </r>
  </si>
  <si>
    <r>
      <rPr>
        <b/>
        <sz val="9"/>
        <rFont val="Arial"/>
        <family val="2"/>
      </rPr>
      <t>Otras Materias Primas</t>
    </r>
  </si>
  <si>
    <r>
      <rPr>
        <b/>
        <sz val="9"/>
        <rFont val="Arial"/>
        <family val="2"/>
      </rPr>
      <t>Adquisición de Productos en Proceso o Semielaborados</t>
    </r>
  </si>
  <si>
    <r>
      <rPr>
        <b/>
        <sz val="9"/>
        <rFont val="Arial"/>
        <family val="2"/>
      </rPr>
      <t>Otros Productos Semielaborados</t>
    </r>
  </si>
  <si>
    <r>
      <rPr>
        <b/>
        <sz val="9"/>
        <rFont val="Arial"/>
        <family val="2"/>
      </rPr>
      <t>Adquisiciones de Productos Terminados</t>
    </r>
  </si>
  <si>
    <r>
      <rPr>
        <b/>
        <sz val="9"/>
        <rFont val="Arial"/>
        <family val="2"/>
      </rPr>
      <t>Químicos e Industriales no Petroleros</t>
    </r>
  </si>
  <si>
    <r>
      <rPr>
        <b/>
        <sz val="9"/>
        <rFont val="Arial"/>
        <family val="2"/>
      </rPr>
      <t>Petróleo Crudo</t>
    </r>
  </si>
  <si>
    <r>
      <rPr>
        <b/>
        <sz val="9"/>
        <rFont val="Arial"/>
        <family val="2"/>
      </rPr>
      <t>Equipos e Instrumental Médico</t>
    </r>
  </si>
  <si>
    <r>
      <rPr>
        <b/>
        <sz val="9"/>
        <rFont val="Arial"/>
        <family val="2"/>
      </rPr>
      <t>Otros Productos Terminados</t>
    </r>
  </si>
  <si>
    <r>
      <rPr>
        <b/>
        <sz val="9"/>
        <rFont val="Arial"/>
        <family val="2"/>
      </rPr>
      <t>Mobiliarios (No Depreciables)</t>
    </r>
  </si>
  <si>
    <r>
      <rPr>
        <b/>
        <sz val="9"/>
        <rFont val="Arial"/>
        <family val="2"/>
      </rPr>
      <t>Asignación a Distribuir para Bienes y Servicios de Producción</t>
    </r>
  </si>
  <si>
    <r>
      <rPr>
        <b/>
        <sz val="9"/>
        <rFont val="Arial"/>
        <family val="2"/>
      </rPr>
      <t>OTROS GASTOS DE PRODUCCIÓN</t>
    </r>
  </si>
  <si>
    <r>
      <rPr>
        <b/>
        <sz val="9"/>
        <rFont val="Arial"/>
        <family val="2"/>
      </rPr>
      <t>Tasas Generales, Impuestos, Contribuciones, Permisos, Licencias y Patentes</t>
    </r>
  </si>
  <si>
    <r>
      <rPr>
        <b/>
        <sz val="9"/>
        <rFont val="Arial"/>
        <family val="2"/>
      </rPr>
      <t>Tasas Portuarias y Aereoportuarias</t>
    </r>
  </si>
  <si>
    <r>
      <rPr>
        <b/>
        <sz val="9"/>
        <rFont val="Arial"/>
        <family val="2"/>
      </rPr>
      <t>Otros Impuestos, Tasas y Contribuciones</t>
    </r>
  </si>
  <si>
    <r>
      <rPr>
        <b/>
        <sz val="9"/>
        <rFont val="Arial"/>
        <family val="2"/>
      </rPr>
      <t>Gastos por Servicios Financieros</t>
    </r>
  </si>
  <si>
    <r>
      <rPr>
        <b/>
        <sz val="9"/>
        <rFont val="Arial"/>
        <family val="2"/>
      </rPr>
      <t>Obligaciones con el IESS por Coactivas Interpuestas por el IESS</t>
    </r>
  </si>
  <si>
    <r>
      <rPr>
        <b/>
        <sz val="9"/>
        <rFont val="Arial"/>
        <family val="2"/>
      </rPr>
      <t>DIETAS</t>
    </r>
  </si>
  <si>
    <r>
      <rPr>
        <b/>
        <sz val="9"/>
        <rFont val="Arial"/>
        <family val="2"/>
      </rPr>
      <t>Asignación a Distribuir para Otros Gastos de Producción</t>
    </r>
  </si>
  <si>
    <r>
      <rPr>
        <b/>
        <sz val="9"/>
        <rFont val="Arial"/>
        <family val="2"/>
      </rPr>
      <t>GASTOS DE INVERSIÓN</t>
    </r>
  </si>
  <si>
    <r>
      <rPr>
        <b/>
        <sz val="9"/>
        <rFont val="Arial"/>
        <family val="2"/>
      </rPr>
      <t>GASTOS EN PERSONAL PARA INVERSIÓN</t>
    </r>
  </si>
  <si>
    <r>
      <rPr>
        <b/>
        <sz val="9"/>
        <rFont val="Arial"/>
        <family val="2"/>
      </rPr>
      <t xml:space="preserve">Remuneración   Mensual   Unificada   de   Docentes   del   Magisterio   y   de   Docentes   e
</t>
    </r>
    <r>
      <rPr>
        <b/>
        <sz val="9"/>
        <rFont val="Arial"/>
        <family val="2"/>
      </rPr>
      <t>Investigadores Universitarios</t>
    </r>
  </si>
  <si>
    <r>
      <rPr>
        <b/>
        <sz val="9"/>
        <rFont val="Arial"/>
        <family val="2"/>
      </rPr>
      <t>Remuneración Unificada para Pasantes</t>
    </r>
  </si>
  <si>
    <r>
      <rPr>
        <b/>
        <sz val="9"/>
        <rFont val="Arial"/>
        <family val="2"/>
      </rPr>
      <t>Asignación a Distribuir para Gastos en Personal de Inversión</t>
    </r>
  </si>
  <si>
    <r>
      <rPr>
        <b/>
        <sz val="9"/>
        <rFont val="Arial"/>
        <family val="2"/>
      </rPr>
      <t>BIENES Y SERVICIOS PARA INVERSIÓN</t>
    </r>
  </si>
  <si>
    <r>
      <rPr>
        <b/>
        <sz val="9"/>
        <rFont val="Arial"/>
        <family val="2"/>
      </rPr>
      <t xml:space="preserve">Edición,     Impresión,     Reproducción,     Publicaciones,     Suscripciones,     Fotocopiado, Traducción,  Empastado,  Enmarcación,  Serigrafía,  Fotografía,  Carnetización,  Filmación  e
</t>
    </r>
    <r>
      <rPr>
        <b/>
        <sz val="9"/>
        <rFont val="Arial"/>
        <family val="2"/>
      </rPr>
      <t>Imágenes Satelitales y otros elementos oficiales</t>
    </r>
  </si>
  <si>
    <r>
      <rPr>
        <b/>
        <sz val="9"/>
        <rFont val="Arial"/>
        <family val="2"/>
      </rPr>
      <t>Servicios de Aseo; Lavado de Vestimenta de Trabajo; Fumigación, Desinfección y Limpieza de las Instalaciones de las entidades públicas.</t>
    </r>
  </si>
  <si>
    <r>
      <rPr>
        <b/>
        <sz val="9"/>
        <rFont val="Arial"/>
        <family val="2"/>
      </rPr>
      <t>Servicio de Implementación de Bancos de Información</t>
    </r>
  </si>
  <si>
    <r>
      <rPr>
        <b/>
        <sz val="9"/>
        <rFont val="Arial"/>
        <family val="2"/>
      </rPr>
      <t xml:space="preserve">Servicio  de  Incineración  de  Documentos  Públicos;  Bienes  Defectuosos  y /o  Caducados;
</t>
    </r>
    <r>
      <rPr>
        <b/>
        <sz val="9"/>
        <rFont val="Arial"/>
        <family val="2"/>
      </rPr>
      <t>Desechos de Laboratorio; y, Otros</t>
    </r>
  </si>
  <si>
    <r>
      <rPr>
        <b/>
        <sz val="9"/>
        <rFont val="Arial"/>
        <family val="2"/>
      </rPr>
      <t xml:space="preserve">Servicios de Provisión de Dispositivos Electrónicos y Certificación para Registro de Firmas
</t>
    </r>
    <r>
      <rPr>
        <b/>
        <sz val="9"/>
        <rFont val="Arial"/>
        <family val="2"/>
      </rPr>
      <t>Digitales</t>
    </r>
  </si>
  <si>
    <r>
      <rPr>
        <b/>
        <sz val="9"/>
        <rFont val="Arial"/>
        <family val="2"/>
      </rPr>
      <t xml:space="preserve">Servicios de Protección y Asistencia Técnica a Victimas, Testigos y Otros Participantes en
</t>
    </r>
    <r>
      <rPr>
        <b/>
        <sz val="9"/>
        <rFont val="Arial"/>
        <family val="2"/>
      </rPr>
      <t>Procesos Penales</t>
    </r>
  </si>
  <si>
    <r>
      <rPr>
        <b/>
        <sz val="9"/>
        <rFont val="Arial"/>
        <family val="2"/>
      </rPr>
      <t>Comisiones por la Venta de Productos; Servicios Postales y Financieros</t>
    </r>
  </si>
  <si>
    <r>
      <rPr>
        <b/>
        <sz val="9"/>
        <rFont val="Arial"/>
        <family val="2"/>
      </rPr>
      <t xml:space="preserve">Servicios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</si>
  <si>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</si>
  <si>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Viático por Gastos de Residencia</t>
    </r>
  </si>
  <si>
    <r>
      <rPr>
        <b/>
        <sz val="9"/>
        <rFont val="Arial"/>
        <family val="2"/>
      </rPr>
      <t>Gastos para la Atención a Delegados Extranjeros y Nacionales. Deportistas, Entrenadores y Cuerpo Técnico que Representen al País</t>
    </r>
  </si>
  <si>
    <r>
      <rPr>
        <b/>
        <sz val="9"/>
        <rFont val="Arial"/>
        <family val="2"/>
      </rPr>
      <t xml:space="preserve">Recargos por los cambios en la utilización de pasajes al interior y al exterior emitidos por
</t>
    </r>
    <r>
      <rPr>
        <b/>
        <sz val="9"/>
        <rFont val="Arial"/>
        <family val="2"/>
      </rPr>
      <t>las empresas</t>
    </r>
  </si>
  <si>
    <r>
      <rPr>
        <b/>
        <sz val="9"/>
        <rFont val="Arial"/>
        <family val="2"/>
      </rPr>
      <t>Instalaciones, Mantenimientos y Reparaciones</t>
    </r>
  </si>
  <si>
    <r>
      <rPr>
        <b/>
        <sz val="9"/>
        <rFont val="Arial"/>
        <family val="2"/>
      </rPr>
      <t xml:space="preserve">Edificios,  Locales,  Residencias  y  Cableado  Estructurado  (Mantenimiento,  Reparación  e
</t>
    </r>
    <r>
      <rPr>
        <b/>
        <sz val="9"/>
        <rFont val="Arial"/>
        <family val="2"/>
      </rPr>
      <t>Instalación)</t>
    </r>
  </si>
  <si>
    <r>
      <rPr>
        <b/>
        <sz val="9"/>
        <rFont val="Arial"/>
        <family val="2"/>
      </rPr>
      <t>Mobiliarios (Instalación, Mantenimiento y Reparación)</t>
    </r>
  </si>
  <si>
    <r>
      <rPr>
        <b/>
        <sz val="9"/>
        <rFont val="Arial"/>
        <family val="2"/>
      </rPr>
      <t>Contrataciones de Estudios, Investigaciones y Servicios Técnicos Especializados</t>
    </r>
  </si>
  <si>
    <r>
      <rPr>
        <b/>
        <sz val="9"/>
        <rFont val="Arial"/>
        <family val="2"/>
      </rPr>
      <t xml:space="preserve">Registro, Inscripción y Otros Gastos previos a la aceptación para una Capacitación en el
</t>
    </r>
    <r>
      <rPr>
        <b/>
        <sz val="9"/>
        <rFont val="Arial"/>
        <family val="2"/>
      </rPr>
      <t>Exterior</t>
    </r>
  </si>
  <si>
    <r>
      <rPr>
        <b/>
        <sz val="9"/>
        <rFont val="Arial"/>
        <family val="2"/>
      </rPr>
      <t>Bienes de Uso y Consumo de Inversión</t>
    </r>
  </si>
  <si>
    <r>
      <rPr>
        <b/>
        <sz val="9"/>
        <rFont val="Arial"/>
        <family val="2"/>
      </rPr>
      <t>Vestuario, Lencería, Prendas de Protección, carpas y otros</t>
    </r>
  </si>
  <si>
    <r>
      <rPr>
        <b/>
        <sz val="9"/>
        <rFont val="Arial"/>
        <family val="2"/>
      </rPr>
      <t xml:space="preserve">Insumos,  Bienes,  Materiales  y  Suministros  para  la  Construcción,  Electricidad,  Plomería,
</t>
    </r>
    <r>
      <rPr>
        <b/>
        <sz val="9"/>
        <rFont val="Arial"/>
        <family val="2"/>
      </rPr>
      <t>Carpintería, Señalización Vial, Navegación y Contra Incendios</t>
    </r>
  </si>
  <si>
    <r>
      <rPr>
        <b/>
        <sz val="9"/>
        <rFont val="Arial"/>
        <family val="2"/>
      </rPr>
      <t>Insumos,  Bienes  y  Materiales  para  la  Producción  de  Programas  de  Radio  y  Televisión; Eventos Culturales; Artísticos; y,  Entretenimiento en General</t>
    </r>
  </si>
  <si>
    <r>
      <rPr>
        <b/>
        <sz val="9"/>
        <rFont val="Arial"/>
        <family val="2"/>
      </rPr>
      <t>Otros de Uso y Consumo de Inversión</t>
    </r>
  </si>
  <si>
    <r>
      <rPr>
        <b/>
        <sz val="9"/>
        <rFont val="Arial"/>
        <family val="2"/>
      </rPr>
      <t>Partes y Repuestos (No Depreciables)</t>
    </r>
  </si>
  <si>
    <r>
      <rPr>
        <b/>
        <sz val="9"/>
        <rFont val="Arial"/>
        <family val="2"/>
      </rPr>
      <t>Fondos de Reposición de Inversión</t>
    </r>
  </si>
  <si>
    <r>
      <rPr>
        <b/>
        <sz val="9"/>
        <rFont val="Arial"/>
        <family val="2"/>
      </rPr>
      <t>Fondos de Reposición Cajas Chicas en Proyectos y Programas de Inversión</t>
    </r>
  </si>
  <si>
    <r>
      <rPr>
        <b/>
        <sz val="9"/>
        <rFont val="Arial"/>
        <family val="2"/>
      </rPr>
      <t>Fondos Rotativos en Proyectos y Programas de Inversión</t>
    </r>
  </si>
  <si>
    <r>
      <rPr>
        <b/>
        <sz val="9"/>
        <rFont val="Arial"/>
        <family val="2"/>
      </rPr>
      <t>Asignación a Distribuir para Bienes y Servicios de Inversión</t>
    </r>
  </si>
  <si>
    <r>
      <rPr>
        <b/>
        <sz val="9"/>
        <rFont val="Arial"/>
        <family val="2"/>
      </rPr>
      <t>OBRAS PÚBLICAS</t>
    </r>
  </si>
  <si>
    <r>
      <rPr>
        <b/>
        <sz val="9"/>
        <rFont val="Arial"/>
        <family val="2"/>
      </rPr>
      <t>Obras de Infraestructura</t>
    </r>
  </si>
  <si>
    <r>
      <rPr>
        <b/>
        <sz val="9"/>
        <rFont val="Arial"/>
        <family val="2"/>
      </rPr>
      <t>De Agua Potable</t>
    </r>
  </si>
  <si>
    <r>
      <rPr>
        <b/>
        <sz val="9"/>
        <rFont val="Arial"/>
        <family val="2"/>
      </rPr>
      <t>De Riego y Manejo de Aguas</t>
    </r>
  </si>
  <si>
    <r>
      <rPr>
        <b/>
        <sz val="9"/>
        <rFont val="Arial"/>
        <family val="2"/>
      </rPr>
      <t>De Alcantarillado</t>
    </r>
  </si>
  <si>
    <r>
      <rPr>
        <b/>
        <sz val="9"/>
        <rFont val="Arial"/>
        <family val="2"/>
      </rPr>
      <t>De Urbanización y Embellecimiento</t>
    </r>
  </si>
  <si>
    <r>
      <rPr>
        <b/>
        <sz val="9"/>
        <rFont val="Arial"/>
        <family val="2"/>
      </rPr>
      <t>Obras Públicas de Transporte y Vías</t>
    </r>
  </si>
  <si>
    <r>
      <rPr>
        <b/>
        <sz val="9"/>
        <rFont val="Arial"/>
        <family val="2"/>
      </rPr>
      <t>Obras Públicas para Telecomunicaciones</t>
    </r>
  </si>
  <si>
    <r>
      <rPr>
        <b/>
        <sz val="9"/>
        <rFont val="Arial"/>
        <family val="2"/>
      </rPr>
      <t>Construcciones y Edificaciones</t>
    </r>
  </si>
  <si>
    <r>
      <rPr>
        <b/>
        <sz val="9"/>
        <rFont val="Arial"/>
        <family val="2"/>
      </rPr>
      <t>Hospitales y Centros de Asistencia Social y Salud</t>
    </r>
  </si>
  <si>
    <r>
      <rPr>
        <b/>
        <sz val="9"/>
        <rFont val="Arial"/>
        <family val="2"/>
      </rPr>
      <t>Construcciones Agropecuarias</t>
    </r>
  </si>
  <si>
    <r>
      <rPr>
        <b/>
        <sz val="9"/>
        <rFont val="Arial"/>
        <family val="2"/>
      </rPr>
      <t>Plantas Industriales</t>
    </r>
  </si>
  <si>
    <r>
      <rPr>
        <b/>
        <sz val="9"/>
        <rFont val="Arial"/>
        <family val="2"/>
      </rPr>
      <t>Habilitamiento y Protección del Suelo, Subsuelo y Áreas Ecológicas</t>
    </r>
  </si>
  <si>
    <r>
      <rPr>
        <b/>
        <sz val="9"/>
        <rFont val="Arial"/>
        <family val="2"/>
      </rPr>
      <t>Formación de Plantaciones</t>
    </r>
  </si>
  <si>
    <r>
      <rPr>
        <b/>
        <sz val="9"/>
        <rFont val="Arial"/>
        <family val="2"/>
      </rPr>
      <t>Explotación de Aguas Subterráneas</t>
    </r>
  </si>
  <si>
    <r>
      <rPr>
        <b/>
        <sz val="9"/>
        <rFont val="Arial"/>
        <family val="2"/>
      </rPr>
      <t>Obras de Infraestructura para el Control de Inundaciones y Estabilización de Cauces</t>
    </r>
  </si>
  <si>
    <r>
      <rPr>
        <b/>
        <sz val="9"/>
        <rFont val="Arial"/>
        <family val="2"/>
      </rPr>
      <t>Otras Obras de Infraestructura</t>
    </r>
  </si>
  <si>
    <r>
      <rPr>
        <b/>
        <sz val="9"/>
        <rFont val="Arial"/>
        <family val="2"/>
      </rPr>
      <t>Obras para Generación de Energía</t>
    </r>
  </si>
  <si>
    <r>
      <rPr>
        <b/>
        <sz val="9"/>
        <rFont val="Arial"/>
        <family val="2"/>
      </rPr>
      <t>Obras para Generación Eléctrica Hidráulica</t>
    </r>
  </si>
  <si>
    <r>
      <rPr>
        <b/>
        <sz val="9"/>
        <rFont val="Arial"/>
        <family val="2"/>
      </rPr>
      <t>Obras para Generación Eléctrica Térmica</t>
    </r>
  </si>
  <si>
    <r>
      <rPr>
        <b/>
        <sz val="9"/>
        <rFont val="Arial"/>
        <family val="2"/>
      </rPr>
      <t>Obras para Sistemas Alternativos de Generación de Energía</t>
    </r>
  </si>
  <si>
    <r>
      <rPr>
        <b/>
        <sz val="9"/>
        <rFont val="Arial"/>
        <family val="2"/>
      </rPr>
      <t>Otros Sistemas de Generación de Energía</t>
    </r>
  </si>
  <si>
    <r>
      <rPr>
        <b/>
        <sz val="9"/>
        <rFont val="Arial"/>
        <family val="2"/>
      </rPr>
      <t>Obras Hidrocarburíferas y Mineras</t>
    </r>
  </si>
  <si>
    <r>
      <rPr>
        <b/>
        <sz val="9"/>
        <rFont val="Arial"/>
        <family val="2"/>
      </rPr>
      <t>Obras para Extracción de Hidrocarburos</t>
    </r>
  </si>
  <si>
    <r>
      <rPr>
        <b/>
        <sz val="9"/>
        <rFont val="Arial"/>
        <family val="2"/>
      </rPr>
      <t>Obras para la Refinación</t>
    </r>
  </si>
  <si>
    <r>
      <rPr>
        <b/>
        <sz val="9"/>
        <rFont val="Arial"/>
        <family val="2"/>
      </rPr>
      <t>En Obras para el Almacenamiento</t>
    </r>
  </si>
  <si>
    <r>
      <rPr>
        <b/>
        <sz val="9"/>
        <rFont val="Arial"/>
        <family val="2"/>
      </rPr>
      <t>Obras para la Comercialización</t>
    </r>
  </si>
  <si>
    <r>
      <rPr>
        <b/>
        <sz val="9"/>
        <rFont val="Arial"/>
        <family val="2"/>
      </rPr>
      <t>Obras para el Transporte de Materias Primas y Derivados</t>
    </r>
  </si>
  <si>
    <r>
      <rPr>
        <b/>
        <sz val="9"/>
        <rFont val="Arial"/>
        <family val="2"/>
      </rPr>
      <t>Obras para la Actividad Minera</t>
    </r>
  </si>
  <si>
    <r>
      <rPr>
        <b/>
        <sz val="9"/>
        <rFont val="Arial"/>
        <family val="2"/>
      </rPr>
      <t>Otras Obras para el Sector Hidrocarburífero y Minero</t>
    </r>
  </si>
  <si>
    <r>
      <rPr>
        <b/>
        <sz val="9"/>
        <rFont val="Arial"/>
        <family val="2"/>
      </rPr>
      <t>Obras en Líneas, Redes e Instalaciones Eléctricas y de Telecomunicaciones</t>
    </r>
  </si>
  <si>
    <r>
      <rPr>
        <b/>
        <sz val="9"/>
        <rFont val="Arial"/>
        <family val="2"/>
      </rPr>
      <t>Líneas, Redes e Instalaciones Eléctricas</t>
    </r>
  </si>
  <si>
    <r>
      <rPr>
        <b/>
        <sz val="9"/>
        <rFont val="Arial"/>
        <family val="2"/>
      </rPr>
      <t>Líneas, Redes e Instalaciones de Telecomunicaciones</t>
    </r>
  </si>
  <si>
    <r>
      <rPr>
        <b/>
        <sz val="9"/>
        <rFont val="Arial"/>
        <family val="2"/>
      </rPr>
      <t>Otras Obras Eléctricas y de Telecomunicaciones</t>
    </r>
  </si>
  <si>
    <r>
      <rPr>
        <b/>
        <sz val="9"/>
        <rFont val="Arial"/>
        <family val="2"/>
      </rPr>
      <t>Mantenimiento y Reparaciones</t>
    </r>
  </si>
  <si>
    <r>
      <rPr>
        <b/>
        <sz val="9"/>
        <rFont val="Arial"/>
        <family val="2"/>
      </rPr>
      <t>En Obras de Infraestructura</t>
    </r>
  </si>
  <si>
    <r>
      <rPr>
        <b/>
        <sz val="9"/>
        <rFont val="Arial"/>
        <family val="2"/>
      </rPr>
      <t>En Obras para Generación de Energía Eléctrica</t>
    </r>
  </si>
  <si>
    <r>
      <rPr>
        <b/>
        <sz val="9"/>
        <rFont val="Arial"/>
        <family val="2"/>
      </rPr>
      <t>En Obras Hidrocarburíferas y Mineras</t>
    </r>
  </si>
  <si>
    <r>
      <rPr>
        <b/>
        <sz val="9"/>
        <rFont val="Arial"/>
        <family val="2"/>
      </rPr>
      <t>En Obras de Líneas, Redes e Instalaciones Eléctricas y de Telecomunicaciones</t>
    </r>
  </si>
  <si>
    <r>
      <rPr>
        <b/>
        <sz val="9"/>
        <rFont val="Arial"/>
        <family val="2"/>
      </rPr>
      <t>Otros Mantenimientos y Reparaciones de Obras</t>
    </r>
  </si>
  <si>
    <r>
      <rPr>
        <b/>
        <sz val="9"/>
        <rFont val="Arial"/>
        <family val="2"/>
      </rPr>
      <t>Asignación a Distribuir para Obras Públicas</t>
    </r>
  </si>
  <si>
    <r>
      <rPr>
        <b/>
        <sz val="9"/>
        <rFont val="Arial"/>
        <family val="2"/>
      </rPr>
      <t>OTROS GASTOS DE INVERSIÓN</t>
    </r>
  </si>
  <si>
    <r>
      <rPr>
        <b/>
        <sz val="9"/>
        <rFont val="Arial"/>
        <family val="2"/>
      </rPr>
      <t xml:space="preserve">Costas    Judiciales;    Trámites    Notariales,    Legalización    de    Documentos    y   Arreglos
</t>
    </r>
    <r>
      <rPr>
        <b/>
        <sz val="9"/>
        <rFont val="Arial"/>
        <family val="2"/>
      </rPr>
      <t>Extrajudiciales</t>
    </r>
  </si>
  <si>
    <r>
      <rPr>
        <b/>
        <sz val="9"/>
        <rFont val="Arial"/>
        <family val="2"/>
      </rPr>
      <t>Intereses por mora Patronal al IESS</t>
    </r>
  </si>
  <si>
    <r>
      <rPr>
        <b/>
        <sz val="9"/>
        <rFont val="Arial"/>
        <family val="2"/>
      </rPr>
      <t>Asignación sujeta a distribución para Inversión</t>
    </r>
  </si>
  <si>
    <r>
      <rPr>
        <b/>
        <sz val="9"/>
        <rFont val="Arial"/>
        <family val="2"/>
      </rPr>
      <t>TRANSFERENCIAS Y DONACIONES PARA INVERSIÓN</t>
    </r>
  </si>
  <si>
    <r>
      <rPr>
        <b/>
        <sz val="9"/>
        <rFont val="Arial"/>
        <family val="2"/>
      </rPr>
      <t>Transferencias para Inversión al Sector Público</t>
    </r>
  </si>
  <si>
    <r>
      <rPr>
        <b/>
        <sz val="9"/>
        <rFont val="Arial"/>
        <family val="2"/>
      </rPr>
      <t>A Entidades Descentralizadas y Autónomas (Transferencias para Inversión)</t>
    </r>
  </si>
  <si>
    <r>
      <rPr>
        <b/>
        <sz val="9"/>
        <rFont val="Arial"/>
        <family val="2"/>
      </rPr>
      <t>Transferencias y Donaciones de Inversión al Sector Privado Interno</t>
    </r>
  </si>
  <si>
    <r>
      <rPr>
        <b/>
        <sz val="9"/>
        <rFont val="Arial"/>
        <family val="2"/>
      </rPr>
      <t>Transferencias y Donaciones al  Sector Privado Financiero</t>
    </r>
  </si>
  <si>
    <r>
      <rPr>
        <b/>
        <sz val="9"/>
        <rFont val="Arial"/>
        <family val="2"/>
      </rPr>
      <t>Transferencias y Donaciones al Sector Privado no Financiero</t>
    </r>
  </si>
  <si>
    <r>
      <rPr>
        <b/>
        <sz val="9"/>
        <rFont val="Arial"/>
        <family val="2"/>
      </rPr>
      <t>Becas</t>
    </r>
  </si>
  <si>
    <r>
      <rPr>
        <b/>
        <sz val="9"/>
        <rFont val="Arial"/>
        <family val="2"/>
      </rPr>
      <t>Bono de la Vivienda</t>
    </r>
  </si>
  <si>
    <r>
      <rPr>
        <b/>
        <sz val="9"/>
        <rFont val="Arial"/>
        <family val="2"/>
      </rPr>
      <t>Transferencias  al  Sector  Privado  no  Financiero  para  sustitución  del  gas  licuado  de</t>
    </r>
  </si>
  <si>
    <r>
      <rPr>
        <b/>
        <sz val="9"/>
        <rFont val="Arial"/>
        <family val="2"/>
      </rPr>
      <t>Transferencias y Donaciones de Inversión al Exterior</t>
    </r>
  </si>
  <si>
    <r>
      <rPr>
        <b/>
        <sz val="9"/>
        <rFont val="Arial"/>
        <family val="2"/>
      </rPr>
      <t>Al  Exterior</t>
    </r>
  </si>
  <si>
    <r>
      <rPr>
        <b/>
        <sz val="9"/>
        <rFont val="Arial"/>
        <family val="2"/>
      </rPr>
      <t>A Organismos Externos Partícipes del Fondo Ecuador – Venezuela para el Desarrollo</t>
    </r>
  </si>
  <si>
    <r>
      <rPr>
        <b/>
        <sz val="9"/>
        <rFont val="Arial"/>
        <family val="2"/>
      </rPr>
      <t>Transferencias de Inversión al Sector Privado no Financiero</t>
    </r>
  </si>
  <si>
    <r>
      <rPr>
        <b/>
        <sz val="9"/>
        <rFont val="Arial"/>
        <family val="2"/>
      </rPr>
      <t>Subsidios e Incentivo Económico</t>
    </r>
  </si>
  <si>
    <r>
      <rPr>
        <b/>
        <sz val="9"/>
        <rFont val="Arial"/>
        <family val="2"/>
      </rPr>
      <t>Bono de Desnutrición Cero</t>
    </r>
  </si>
  <si>
    <r>
      <rPr>
        <b/>
        <sz val="9"/>
        <rFont val="Arial"/>
        <family val="2"/>
      </rPr>
      <t>Incentivo Económico para Actividades Agropecuarias, Caza y Pesca</t>
    </r>
  </si>
  <si>
    <r>
      <rPr>
        <sz val="9"/>
        <rFont val="Arial"/>
        <family val="2"/>
      </rPr>
      <t xml:space="preserve">Aportes   y   Participaciones   para   Inversión   a   </t>
    </r>
    <r>
      <rPr>
        <b/>
        <sz val="9"/>
        <rFont val="Arial"/>
        <family val="2"/>
      </rPr>
      <t xml:space="preserve">Gobiernos   Autónomos   Descentralizados   y
</t>
    </r>
    <r>
      <rPr>
        <b/>
        <sz val="9"/>
        <rFont val="Arial"/>
        <family val="2"/>
      </rPr>
      <t>Regímenes Especiales</t>
    </r>
  </si>
  <si>
    <r>
      <rPr>
        <b/>
        <sz val="9"/>
        <rFont val="Arial"/>
        <family val="2"/>
      </rPr>
      <t>Al Fondo de Inversiones Municipales por Aporte del FODESEC</t>
    </r>
  </si>
  <si>
    <r>
      <rPr>
        <b/>
        <sz val="9"/>
        <rFont val="Arial"/>
        <family val="2"/>
      </rPr>
      <t>A Municipios Capitales de Provincia, por Aporte del FODESEC</t>
    </r>
  </si>
  <si>
    <r>
      <rPr>
        <b/>
        <sz val="9"/>
        <rFont val="Arial"/>
        <family val="2"/>
      </rPr>
      <t>A Gobiernos Autónomos Descentralizados por Emergencias</t>
    </r>
  </si>
  <si>
    <r>
      <rPr>
        <b/>
        <sz val="9"/>
        <rFont val="Arial"/>
        <family val="2"/>
      </rPr>
      <t xml:space="preserve">A Gobiernos Autónomos Descentralizados Provinciales y Régimen Especial de Galápagos
</t>
    </r>
    <r>
      <rPr>
        <b/>
        <sz val="9"/>
        <rFont val="Arial"/>
        <family val="2"/>
      </rPr>
      <t>por el Ejercicio de Nuevas Competencias</t>
    </r>
  </si>
  <si>
    <r>
      <rPr>
        <b/>
        <sz val="9"/>
        <rFont val="Arial"/>
        <family val="2"/>
      </rPr>
      <t xml:space="preserve">A  Gobiernos  Autónomos  Descentralizados  Distritales  y  Municipales  por  el  Ejercicio  de
</t>
    </r>
    <r>
      <rPr>
        <b/>
        <sz val="9"/>
        <rFont val="Arial"/>
        <family val="2"/>
      </rPr>
      <t>Nuevas Competencias</t>
    </r>
  </si>
  <si>
    <r>
      <rPr>
        <b/>
        <sz val="9"/>
        <rFont val="Arial"/>
        <family val="2"/>
      </rPr>
      <t xml:space="preserve">Participaciones  de  Capital  en  los  Ingresos  Petroleros  a  favor  de  la  Fuente  Fiscal  del
</t>
    </r>
    <r>
      <rPr>
        <b/>
        <sz val="9"/>
        <rFont val="Arial"/>
        <family val="2"/>
      </rPr>
      <t>Presupuesto General del Estado</t>
    </r>
  </si>
  <si>
    <r>
      <rPr>
        <b/>
        <sz val="9"/>
        <rFont val="Arial"/>
        <family val="2"/>
      </rPr>
      <t>Por Regalías de PETROECUADOR</t>
    </r>
  </si>
  <si>
    <r>
      <rPr>
        <b/>
        <sz val="9"/>
        <rFont val="Arial"/>
        <family val="2"/>
      </rPr>
      <t>Por Regalías de Participación del Estado</t>
    </r>
  </si>
  <si>
    <r>
      <rPr>
        <b/>
        <sz val="9"/>
        <rFont val="Arial"/>
        <family val="2"/>
      </rPr>
      <t>Por Regalías de Campos Marginales</t>
    </r>
  </si>
  <si>
    <r>
      <rPr>
        <b/>
        <sz val="9"/>
        <rFont val="Arial"/>
        <family val="2"/>
      </rPr>
      <t>Por Regalías de Alianzas Operativas</t>
    </r>
  </si>
  <si>
    <r>
      <rPr>
        <b/>
        <sz val="9"/>
        <rFont val="Arial"/>
        <family val="2"/>
      </rPr>
      <t>Por Exportaciones de Petróleo de PETROECUADOR Ex-Consorcio</t>
    </r>
  </si>
  <si>
    <r>
      <rPr>
        <b/>
        <sz val="9"/>
        <rFont val="Arial"/>
        <family val="2"/>
      </rPr>
      <t>Por Exportaciones de Petróleo de PETROECUADOR Nororiente</t>
    </r>
  </si>
  <si>
    <r>
      <rPr>
        <b/>
        <sz val="9"/>
        <rFont val="Arial"/>
        <family val="2"/>
      </rPr>
      <t>Por Exportaciones de Petróleo Participación con City Oriente  Bloque 27</t>
    </r>
  </si>
  <si>
    <r>
      <rPr>
        <b/>
        <sz val="9"/>
        <rFont val="Arial"/>
        <family val="2"/>
      </rPr>
      <t>Por Exportaciones de Petróleo Participación con YPF Bloque 16 y BOGUI CAPIRON</t>
    </r>
  </si>
  <si>
    <r>
      <rPr>
        <b/>
        <sz val="9"/>
        <rFont val="Arial"/>
        <family val="2"/>
      </rPr>
      <t>Por Exportaciones de Petróleo Participación con Canadá Grande Bloque 1</t>
    </r>
  </si>
  <si>
    <r>
      <rPr>
        <b/>
        <sz val="9"/>
        <rFont val="Arial"/>
        <family val="2"/>
      </rPr>
      <t xml:space="preserve">Por Exportaciones de Petróleo Participación con PERENCO Coca Payamino y Bloques 7 y
</t>
    </r>
    <r>
      <rPr>
        <b/>
        <sz val="9"/>
        <rFont val="Arial"/>
        <family val="2"/>
      </rPr>
      <t>21</t>
    </r>
  </si>
  <si>
    <r>
      <rPr>
        <b/>
        <sz val="9"/>
        <rFont val="Arial"/>
        <family val="2"/>
      </rPr>
      <t>Por Exportaciones de Crudo Participación con Occidental Lim y Bloque 15 y EdenYuturi</t>
    </r>
  </si>
  <si>
    <r>
      <rPr>
        <b/>
        <sz val="9"/>
        <rFont val="Arial"/>
        <family val="2"/>
      </rPr>
      <t>De Exportaciones de Petróleo Participación Petro -Oriental Bloques 14 y 17</t>
    </r>
  </si>
  <si>
    <r>
      <rPr>
        <b/>
        <sz val="9"/>
        <rFont val="Arial"/>
        <family val="2"/>
      </rPr>
      <t>Por  Exportaciones  de  Petróleo  Participación  con  Ecuador  TLC  Bloque  18  y  Campo Compartido Palo Azul</t>
    </r>
  </si>
  <si>
    <r>
      <rPr>
        <b/>
        <sz val="9"/>
        <rFont val="Arial"/>
        <family val="2"/>
      </rPr>
      <t>Por Exportaciones de Petróleo Participación con CNPC Bloque 11 Cristal Rubí</t>
    </r>
  </si>
  <si>
    <r>
      <rPr>
        <b/>
        <sz val="9"/>
        <rFont val="Arial"/>
        <family val="2"/>
      </rPr>
      <t>Por Exportaciones de Petróleo de Participación en Campos Marginales</t>
    </r>
  </si>
  <si>
    <r>
      <rPr>
        <b/>
        <sz val="9"/>
        <rFont val="Arial"/>
        <family val="2"/>
      </rPr>
      <t>Por Exportaciones de Petróleo de Alianzas Operativas</t>
    </r>
  </si>
  <si>
    <r>
      <rPr>
        <b/>
        <sz val="9"/>
        <rFont val="Arial"/>
        <family val="2"/>
      </rPr>
      <t>Por Exportaciones de Petróleo de Diferencial de Calidad</t>
    </r>
  </si>
  <si>
    <r>
      <rPr>
        <b/>
        <sz val="9"/>
        <rFont val="Arial"/>
        <family val="2"/>
      </rPr>
      <t>Por Exportaciones de Petróleo de Compañías de Prestación de Servicios</t>
    </r>
  </si>
  <si>
    <r>
      <rPr>
        <b/>
        <sz val="9"/>
        <rFont val="Arial"/>
        <family val="2"/>
      </rPr>
      <t>Por  Exportaciones  de  Petróleo  de  Compañías  de  Prestación  de  Servicios  Específicos</t>
    </r>
  </si>
  <si>
    <r>
      <rPr>
        <b/>
        <sz val="9"/>
        <rFont val="Arial"/>
        <family val="2"/>
      </rPr>
      <t xml:space="preserve">Por  Exportaciones  de  Petróleo  de  Compañías  de  Prestación  de  Servicios  Específicos
</t>
    </r>
    <r>
      <rPr>
        <b/>
        <sz val="9"/>
        <rFont val="Arial"/>
        <family val="2"/>
      </rPr>
      <t>Tivacuno</t>
    </r>
  </si>
  <si>
    <r>
      <rPr>
        <b/>
        <sz val="9"/>
        <rFont val="Arial"/>
        <family val="2"/>
      </rPr>
      <t xml:space="preserve">Por Participación de Excedentes de Precios de Contratos Petroleros con Andes Petroleum
</t>
    </r>
    <r>
      <rPr>
        <b/>
        <sz val="9"/>
        <rFont val="Arial"/>
        <family val="2"/>
      </rPr>
      <t>Bloque Fanny 18 B – Tarapoa</t>
    </r>
  </si>
  <si>
    <r>
      <rPr>
        <b/>
        <sz val="9"/>
        <rFont val="Arial"/>
        <family val="2"/>
      </rPr>
      <t xml:space="preserve">Por  Participación  de  Excedentes  de  Precios  de  Contratos  Petroleros  con  City  Oriente
</t>
    </r>
    <r>
      <rPr>
        <b/>
        <sz val="9"/>
        <rFont val="Arial"/>
        <family val="2"/>
      </rPr>
      <t>Bloque 27</t>
    </r>
  </si>
  <si>
    <r>
      <rPr>
        <b/>
        <sz val="9"/>
        <rFont val="Arial"/>
        <family val="2"/>
      </rPr>
      <t xml:space="preserve">Por Participación de Excedentes de Precios de Contratos Petroleros con Perenco Bloques
</t>
    </r>
    <r>
      <rPr>
        <b/>
        <sz val="9"/>
        <rFont val="Arial"/>
        <family val="2"/>
      </rPr>
      <t>7 y 21</t>
    </r>
  </si>
  <si>
    <r>
      <rPr>
        <b/>
        <sz val="9"/>
        <rFont val="Arial"/>
        <family val="2"/>
      </rPr>
      <t xml:space="preserve">Por  Participación  de  Excedentes  de  Precios  de  Contratos  Petroleros  con  Petro-Oriental
</t>
    </r>
    <r>
      <rPr>
        <b/>
        <sz val="9"/>
        <rFont val="Arial"/>
        <family val="2"/>
      </rPr>
      <t>Bloques 14 y 17</t>
    </r>
  </si>
  <si>
    <r>
      <rPr>
        <b/>
        <sz val="9"/>
        <rFont val="Arial"/>
        <family val="2"/>
      </rPr>
      <t xml:space="preserve">Por  Participación  de  Excedentes  de  Precios  de  Contratos  Petroleros  con  REPSOL  YPF
</t>
    </r>
    <r>
      <rPr>
        <b/>
        <sz val="9"/>
        <rFont val="Arial"/>
        <family val="2"/>
      </rPr>
      <t>Bloque 16</t>
    </r>
  </si>
  <si>
    <r>
      <rPr>
        <b/>
        <sz val="9"/>
        <rFont val="Arial"/>
        <family val="2"/>
      </rPr>
      <t>Por Participación de Excedentes de Precios de Contratos Petroleros con Ecuador TLC SA Bloque 18 Palo Azul</t>
    </r>
  </si>
  <si>
    <r>
      <rPr>
        <b/>
        <sz val="9"/>
        <rFont val="Arial"/>
        <family val="2"/>
      </rPr>
      <t xml:space="preserve">Por Participación de Excedentes de Precios de Contratos Petroleros con Canadá Grande
</t>
    </r>
    <r>
      <rPr>
        <b/>
        <sz val="9"/>
        <rFont val="Arial"/>
        <family val="2"/>
      </rPr>
      <t>Limit.</t>
    </r>
  </si>
  <si>
    <r>
      <rPr>
        <b/>
        <sz val="9"/>
        <rFont val="Arial"/>
        <family val="2"/>
      </rPr>
      <t>Por Exportaciones de Petróleo Bloque 15 y Unificados</t>
    </r>
  </si>
  <si>
    <r>
      <rPr>
        <b/>
        <sz val="9"/>
        <rFont val="Arial"/>
        <family val="2"/>
      </rPr>
      <t xml:space="preserve">Por Exportaciones de Petróleo de Participación con Andes Petroleum Bloque Fanny 18 B -
</t>
    </r>
    <r>
      <rPr>
        <b/>
        <sz val="9"/>
        <rFont val="Arial"/>
        <family val="2"/>
      </rPr>
      <t>Tarapoa</t>
    </r>
  </si>
  <si>
    <r>
      <rPr>
        <b/>
        <sz val="9"/>
        <rFont val="Arial"/>
        <family val="2"/>
      </rPr>
      <t>Por Regalías PETROAMAZONAS Bloque 15</t>
    </r>
  </si>
  <si>
    <r>
      <rPr>
        <b/>
        <sz val="9"/>
        <rFont val="Arial"/>
        <family val="2"/>
      </rPr>
      <t>Por Regalías PETROECUADOR Bloque 27</t>
    </r>
  </si>
  <si>
    <r>
      <rPr>
        <b/>
        <sz val="9"/>
        <rFont val="Arial"/>
        <family val="2"/>
      </rPr>
      <t>Por Exportaciones de Petróleo Bloque 27</t>
    </r>
  </si>
  <si>
    <r>
      <rPr>
        <b/>
        <sz val="9"/>
        <rFont val="Arial"/>
        <family val="2"/>
      </rPr>
      <t>Por la Explotación de Gas Natural</t>
    </r>
  </si>
  <si>
    <r>
      <rPr>
        <b/>
        <sz val="9"/>
        <rFont val="Arial"/>
        <family val="2"/>
      </rPr>
      <t xml:space="preserve">Por   Participaciones   de   Capital   de   los   Entes   Públicos   y   Privados   en   los   Ingresos
</t>
    </r>
    <r>
      <rPr>
        <b/>
        <sz val="9"/>
        <rFont val="Arial"/>
        <family val="2"/>
      </rPr>
      <t>Hidrocarburíferos</t>
    </r>
  </si>
  <si>
    <r>
      <rPr>
        <b/>
        <sz val="9"/>
        <rFont val="Arial"/>
        <family val="2"/>
      </rPr>
      <t xml:space="preserve">Por   Participaciones   para   Inversión   de   los   Entes   Públicos   y   Privados   en   Ingresos
</t>
    </r>
    <r>
      <rPr>
        <b/>
        <sz val="9"/>
        <rFont val="Arial"/>
        <family val="2"/>
      </rPr>
      <t>Preasignados</t>
    </r>
  </si>
  <si>
    <r>
      <rPr>
        <b/>
        <sz val="9"/>
        <rFont val="Arial"/>
        <family val="2"/>
      </rPr>
      <t>Asignación a Distribuir para Transferencias y Donaciones de Inversión</t>
    </r>
  </si>
  <si>
    <r>
      <rPr>
        <b/>
        <sz val="9"/>
        <rFont val="Arial"/>
        <family val="2"/>
      </rPr>
      <t>GASTOS DE CAPITAL</t>
    </r>
  </si>
  <si>
    <r>
      <rPr>
        <b/>
        <sz val="9"/>
        <rFont val="Arial"/>
        <family val="2"/>
      </rPr>
      <t>BIENES DE LARGA DURACIÓN</t>
    </r>
  </si>
  <si>
    <r>
      <rPr>
        <b/>
        <sz val="9"/>
        <rFont val="Arial"/>
        <family val="2"/>
      </rPr>
      <t>Bienes Muebles</t>
    </r>
  </si>
  <si>
    <r>
      <rPr>
        <b/>
        <sz val="9"/>
        <rFont val="Arial"/>
        <family val="2"/>
      </rPr>
      <t>Mobiliarios (de Larga Duración)</t>
    </r>
  </si>
  <si>
    <r>
      <rPr>
        <b/>
        <sz val="9"/>
        <rFont val="Arial"/>
        <family val="2"/>
      </rPr>
      <t>Maquinarias y Equipos (de Larga Duración)</t>
    </r>
  </si>
  <si>
    <r>
      <rPr>
        <b/>
        <sz val="9"/>
        <rFont val="Arial"/>
        <family val="2"/>
      </rPr>
      <t>Vehículos (de Larga Duración)</t>
    </r>
  </si>
  <si>
    <r>
      <rPr>
        <b/>
        <sz val="9"/>
        <rFont val="Arial"/>
        <family val="2"/>
      </rPr>
      <t>Herramientas (de Larga Duración)</t>
    </r>
  </si>
  <si>
    <r>
      <rPr>
        <b/>
        <sz val="9"/>
        <rFont val="Arial"/>
        <family val="2"/>
      </rPr>
      <t>Bienes Artísticos y Culturales</t>
    </r>
  </si>
  <si>
    <r>
      <rPr>
        <b/>
        <sz val="9"/>
        <rFont val="Arial"/>
        <family val="2"/>
      </rPr>
      <t>Bienes de Seguridad Nacional Estratégica</t>
    </r>
  </si>
  <si>
    <r>
      <rPr>
        <b/>
        <sz val="9"/>
        <rFont val="Arial"/>
        <family val="2"/>
      </rPr>
      <t>Equipo Médico</t>
    </r>
  </si>
  <si>
    <r>
      <rPr>
        <b/>
        <sz val="9"/>
        <rFont val="Arial"/>
        <family val="2"/>
      </rPr>
      <t>Instrumental Médico</t>
    </r>
  </si>
  <si>
    <r>
      <rPr>
        <b/>
        <sz val="9"/>
        <rFont val="Arial"/>
        <family val="2"/>
      </rPr>
      <t>Equipo Odontológico</t>
    </r>
  </si>
  <si>
    <r>
      <rPr>
        <b/>
        <sz val="9"/>
        <rFont val="Arial"/>
        <family val="2"/>
      </rPr>
      <t>Instrumental Odontológico</t>
    </r>
  </si>
  <si>
    <r>
      <rPr>
        <b/>
        <sz val="9"/>
        <rFont val="Arial"/>
        <family val="2"/>
      </rPr>
      <t xml:space="preserve">Equipo  e  Instrumental  Médico  y  Odontológico  de  Uso  Inmediato  para  la  Prestación  de
</t>
    </r>
    <r>
      <rPr>
        <b/>
        <sz val="9"/>
        <rFont val="Arial"/>
        <family val="2"/>
      </rPr>
      <t>Servicios de Salud</t>
    </r>
  </si>
  <si>
    <r>
      <rPr>
        <b/>
        <sz val="9"/>
        <rFont val="Arial"/>
        <family val="2"/>
      </rPr>
      <t>Bienes Inmuebles</t>
    </r>
  </si>
  <si>
    <r>
      <rPr>
        <b/>
        <sz val="9"/>
        <rFont val="Arial"/>
        <family val="2"/>
      </rPr>
      <t>Terrenos (Inmuebles)</t>
    </r>
  </si>
  <si>
    <r>
      <rPr>
        <b/>
        <sz val="9"/>
        <rFont val="Arial"/>
        <family val="2"/>
      </rPr>
      <t>Edificios, Locales y Residencias (Inmuebles)</t>
    </r>
  </si>
  <si>
    <r>
      <rPr>
        <b/>
        <sz val="9"/>
        <rFont val="Arial"/>
        <family val="2"/>
      </rPr>
      <t>Bienes prefabricados (Inmuebles)</t>
    </r>
  </si>
  <si>
    <r>
      <rPr>
        <b/>
        <sz val="9"/>
        <rFont val="Arial"/>
        <family val="2"/>
      </rPr>
      <t>Otros Bienes Inmuebles</t>
    </r>
  </si>
  <si>
    <r>
      <rPr>
        <b/>
        <sz val="9"/>
        <rFont val="Arial"/>
        <family val="2"/>
      </rPr>
      <t>Expropiaciones de Bienes</t>
    </r>
  </si>
  <si>
    <r>
      <rPr>
        <b/>
        <sz val="9"/>
        <rFont val="Arial"/>
        <family val="2"/>
      </rPr>
      <t>Terrenos (Expropiación)</t>
    </r>
  </si>
  <si>
    <r>
      <rPr>
        <b/>
        <sz val="9"/>
        <rFont val="Arial"/>
        <family val="2"/>
      </rPr>
      <t>Edificios, Locales y Residencias (Expropiación)</t>
    </r>
  </si>
  <si>
    <r>
      <rPr>
        <b/>
        <sz val="9"/>
        <rFont val="Arial"/>
        <family val="2"/>
      </rPr>
      <t>Otras Expropiaciones de Bienes</t>
    </r>
  </si>
  <si>
    <r>
      <rPr>
        <b/>
        <sz val="9"/>
        <rFont val="Arial"/>
        <family val="2"/>
      </rPr>
      <t>Intangibles</t>
    </r>
  </si>
  <si>
    <r>
      <rPr>
        <b/>
        <sz val="9"/>
        <rFont val="Arial"/>
        <family val="2"/>
      </rPr>
      <t>Patentes,  Derechos  de  Autor,  Marcas  Registradas,  Derecho  de  Llave  y  Explotación  de</t>
    </r>
  </si>
  <si>
    <r>
      <rPr>
        <b/>
        <sz val="9"/>
        <rFont val="Arial"/>
        <family val="2"/>
      </rPr>
      <t>Licencias Computacionales</t>
    </r>
  </si>
  <si>
    <r>
      <rPr>
        <b/>
        <sz val="9"/>
        <rFont val="Arial"/>
        <family val="2"/>
      </rPr>
      <t>Sistemas de Información</t>
    </r>
  </si>
  <si>
    <r>
      <rPr>
        <b/>
        <sz val="9"/>
        <rFont val="Arial"/>
        <family val="2"/>
      </rPr>
      <t>Páginas Web</t>
    </r>
  </si>
  <si>
    <r>
      <rPr>
        <b/>
        <sz val="9"/>
        <rFont val="Arial"/>
        <family val="2"/>
      </rPr>
      <t>Bosques</t>
    </r>
  </si>
  <si>
    <r>
      <rPr>
        <b/>
        <sz val="9"/>
        <rFont val="Arial"/>
        <family val="2"/>
      </rPr>
      <t>Otros Bienes Biológicos</t>
    </r>
  </si>
  <si>
    <r>
      <rPr>
        <b/>
        <sz val="9"/>
        <rFont val="Arial"/>
        <family val="2"/>
      </rPr>
      <t>Asignación a Distribuir para Bienes de Larga Duración</t>
    </r>
  </si>
  <si>
    <r>
      <rPr>
        <b/>
        <sz val="9"/>
        <rFont val="Arial"/>
        <family val="2"/>
      </rPr>
      <t>INVERSIONES FINANCIERAS</t>
    </r>
  </si>
  <si>
    <r>
      <rPr>
        <b/>
        <sz val="9"/>
        <rFont val="Arial"/>
        <family val="2"/>
      </rPr>
      <t>Inversiones en Títulos – Valores</t>
    </r>
  </si>
  <si>
    <r>
      <rPr>
        <b/>
        <sz val="9"/>
        <rFont val="Arial"/>
        <family val="2"/>
      </rPr>
      <t>Certificados del Tesoro Nacional</t>
    </r>
  </si>
  <si>
    <r>
      <rPr>
        <b/>
        <sz val="9"/>
        <rFont val="Arial"/>
        <family val="2"/>
      </rPr>
      <t>Bonos del Estado</t>
    </r>
  </si>
  <si>
    <r>
      <rPr>
        <b/>
        <sz val="9"/>
        <rFont val="Arial"/>
        <family val="2"/>
      </rPr>
      <t>Depósitos a Plazo</t>
    </r>
  </si>
  <si>
    <r>
      <rPr>
        <b/>
        <sz val="9"/>
        <rFont val="Arial"/>
        <family val="2"/>
      </rPr>
      <t>Compra de Acciones</t>
    </r>
  </si>
  <si>
    <r>
      <rPr>
        <b/>
        <sz val="9"/>
        <rFont val="Arial"/>
        <family val="2"/>
      </rPr>
      <t>Depósitos a Plazo en Moneda Extranjera</t>
    </r>
  </si>
  <si>
    <r>
      <rPr>
        <b/>
        <sz val="9"/>
        <rFont val="Arial"/>
        <family val="2"/>
      </rPr>
      <t>Participaciones de Capital</t>
    </r>
  </si>
  <si>
    <r>
      <rPr>
        <b/>
        <sz val="9"/>
        <rFont val="Arial"/>
        <family val="2"/>
      </rPr>
      <t>Participaciones Fiduciarias</t>
    </r>
  </si>
  <si>
    <r>
      <rPr>
        <b/>
        <sz val="9"/>
        <rFont val="Arial"/>
        <family val="2"/>
      </rPr>
      <t>Inversiones IESS</t>
    </r>
  </si>
  <si>
    <r>
      <rPr>
        <b/>
        <sz val="9"/>
        <rFont val="Arial"/>
        <family val="2"/>
      </rPr>
      <t>Otros Títulos</t>
    </r>
  </si>
  <si>
    <r>
      <rPr>
        <b/>
        <sz val="9"/>
        <rFont val="Arial"/>
        <family val="2"/>
      </rPr>
      <t>Otros Valores</t>
    </r>
  </si>
  <si>
    <r>
      <rPr>
        <b/>
        <sz val="9"/>
        <rFont val="Arial"/>
        <family val="2"/>
      </rPr>
      <t>Concesión de Préstamos</t>
    </r>
  </si>
  <si>
    <r>
      <rPr>
        <b/>
        <sz val="9"/>
        <rFont val="Arial"/>
        <family val="2"/>
      </rPr>
      <t>A Entidades del Gobierno Autónomo Descentralizado</t>
    </r>
  </si>
  <si>
    <r>
      <rPr>
        <b/>
        <sz val="9"/>
        <rFont val="Arial"/>
        <family val="2"/>
      </rPr>
      <t>Anticipos a Servidores Públicos</t>
    </r>
  </si>
  <si>
    <r>
      <rPr>
        <b/>
        <sz val="9"/>
        <rFont val="Arial"/>
        <family val="2"/>
      </rPr>
      <t>Anticipos a Contratistas</t>
    </r>
  </si>
  <si>
    <r>
      <rPr>
        <b/>
        <sz val="9"/>
        <rFont val="Arial"/>
        <family val="2"/>
      </rPr>
      <t>A Organismos Externos Partícipes del Fondo Ecuador - Venezuela para el Desarrollo</t>
    </r>
  </si>
  <si>
    <r>
      <rPr>
        <b/>
        <sz val="9"/>
        <rFont val="Arial"/>
        <family val="2"/>
      </rPr>
      <t>Inversiones en Títulos - Valores</t>
    </r>
  </si>
  <si>
    <r>
      <rPr>
        <b/>
        <sz val="9"/>
        <rFont val="Arial"/>
        <family val="2"/>
      </rPr>
      <t>Aportes para Futuras Capitalizaciones</t>
    </r>
  </si>
  <si>
    <r>
      <rPr>
        <b/>
        <sz val="9"/>
        <rFont val="Arial"/>
        <family val="2"/>
      </rPr>
      <t>Asignación a Distribuir para Inversiones Financieras</t>
    </r>
  </si>
  <si>
    <r>
      <rPr>
        <b/>
        <sz val="9"/>
        <rFont val="Arial"/>
        <family val="2"/>
      </rPr>
      <t>TRANSFERENCIAS Y DONACIONES DE CAPITAL</t>
    </r>
  </si>
  <si>
    <r>
      <rPr>
        <b/>
        <sz val="9"/>
        <rFont val="Arial"/>
        <family val="2"/>
      </rPr>
      <t>Transferencias de Capital al Sector Público</t>
    </r>
  </si>
  <si>
    <r>
      <rPr>
        <b/>
        <sz val="9"/>
        <rFont val="Arial"/>
        <family val="2"/>
      </rPr>
      <t>A Fondos y Cuentas Especiales</t>
    </r>
  </si>
  <si>
    <r>
      <rPr>
        <b/>
        <sz val="9"/>
        <rFont val="Arial"/>
        <family val="2"/>
      </rPr>
      <t>A Entidades de Educación Superior con Financiamiento Público</t>
    </r>
  </si>
  <si>
    <r>
      <rPr>
        <b/>
        <sz val="9"/>
        <rFont val="Arial"/>
        <family val="2"/>
      </rPr>
      <t>A Empresas Públicas con Financiamiento Público</t>
    </r>
  </si>
  <si>
    <r>
      <rPr>
        <b/>
        <sz val="9"/>
        <rFont val="Arial"/>
        <family val="2"/>
      </rPr>
      <t>Donaciones de Capital al Sector Privado Interno</t>
    </r>
  </si>
  <si>
    <r>
      <rPr>
        <b/>
        <sz val="9"/>
        <rFont val="Arial"/>
        <family val="2"/>
      </rPr>
      <t xml:space="preserve">Transferencias   a   Empresas   Petroleras   Privadas   por   aplicación   de   la   Disposición Transitoria Primera de la Ley Reformatoria a la Ley de Hidrocarburos y a la Ley de Régimen
</t>
    </r>
    <r>
      <rPr>
        <b/>
        <sz val="9"/>
        <rFont val="Arial"/>
        <family val="2"/>
      </rPr>
      <t>Tributario Interno</t>
    </r>
  </si>
  <si>
    <r>
      <rPr>
        <b/>
        <sz val="9"/>
        <rFont val="Arial"/>
        <family val="2"/>
      </rPr>
      <t>Por Exportación  de Hidrocarburos y Derivados</t>
    </r>
  </si>
  <si>
    <r>
      <rPr>
        <b/>
        <sz val="9"/>
        <rFont val="Arial"/>
        <family val="2"/>
      </rPr>
      <t>Por Aplicación del Fondo de Inversión Petrolera</t>
    </r>
  </si>
  <si>
    <r>
      <rPr>
        <b/>
        <sz val="9"/>
        <rFont val="Arial"/>
        <family val="2"/>
      </rPr>
      <t>Por Otras Participaciones y Aportes</t>
    </r>
  </si>
  <si>
    <r>
      <rPr>
        <b/>
        <sz val="9"/>
        <rFont val="Arial"/>
        <family val="2"/>
      </rPr>
      <t>Aportes    y    Participaciones    para    Capital    e    Inversión    a    Gobiernos    Autónomos Descentralizados y Regímenes Especiales</t>
    </r>
  </si>
  <si>
    <t>CENTRAL DE LA AMAZONIA</t>
  </si>
  <si>
    <t>SANTO DOMINGO</t>
  </si>
  <si>
    <t>ESTACIONES</t>
  </si>
  <si>
    <t>PALMA</t>
  </si>
  <si>
    <t>Personal</t>
  </si>
  <si>
    <t>Mantenimiento agronómico (chapia, corona, fertilización, control fitosanitario y poda)</t>
  </si>
  <si>
    <t>Libro de campo</t>
  </si>
  <si>
    <t>Elaboración del Informe</t>
  </si>
  <si>
    <t>Informe Final</t>
  </si>
  <si>
    <t>P3 A3</t>
  </si>
  <si>
    <t>Informe anual</t>
  </si>
  <si>
    <t>Evaluación de datos vegetativos (semestral)</t>
  </si>
  <si>
    <t>P3 A4</t>
  </si>
  <si>
    <t>Total presupuesto</t>
  </si>
  <si>
    <t>Administrativo</t>
  </si>
  <si>
    <t>Operativo</t>
  </si>
  <si>
    <t>Investigación</t>
  </si>
  <si>
    <t>Mantenimiento de infraestructura</t>
  </si>
  <si>
    <t>Mantenimiento equipos de laboratorio</t>
  </si>
  <si>
    <t>Materiales de oficina</t>
  </si>
  <si>
    <t>Impresión formularios</t>
  </si>
  <si>
    <t>Mantenimiento de equipos informáticos</t>
  </si>
  <si>
    <t>Materiales de aseo</t>
  </si>
  <si>
    <t>RUBRO O ENFOQUE</t>
  </si>
  <si>
    <t>CATEGORIA</t>
  </si>
  <si>
    <t>AREA</t>
  </si>
  <si>
    <t>INSTITUTO NACIONAL DE INVESTIGACIONES AGROPECUARIAS</t>
  </si>
  <si>
    <t>PROYECCIÓN DE INGRESOS</t>
  </si>
  <si>
    <t>No.</t>
  </si>
  <si>
    <t>CONCEPTO</t>
  </si>
  <si>
    <t>PROYECTADO</t>
  </si>
  <si>
    <t>TOTAL</t>
  </si>
  <si>
    <t>META</t>
  </si>
  <si>
    <t>Enero</t>
  </si>
  <si>
    <t>Febrero</t>
  </si>
  <si>
    <t>Marzo</t>
  </si>
  <si>
    <t>Abril</t>
  </si>
  <si>
    <t>Mayo</t>
  </si>
  <si>
    <t>Junio</t>
  </si>
  <si>
    <t>Julio</t>
  </si>
  <si>
    <t>Agosto</t>
  </si>
  <si>
    <t>Septiembre</t>
  </si>
  <si>
    <t>Octubre</t>
  </si>
  <si>
    <t>Noviembre</t>
  </si>
  <si>
    <t>Diciembre</t>
  </si>
  <si>
    <t>TOTALES</t>
  </si>
  <si>
    <t>Enero,2019 - Diciembre,2019</t>
  </si>
  <si>
    <t>Estación Experimental Central de la Amazonía</t>
  </si>
  <si>
    <t>Plan Operativo Anual 2019</t>
  </si>
  <si>
    <t>Ing. Carlos Caicedo / Ing. Cristian Subía (S)</t>
  </si>
  <si>
    <t xml:space="preserve">Investigar, desarrollar tecnologías, generar procesos de innovación y transferencia tecnológica en el sector agropecuario, agroindustrial y de forestación comercial, para contribuir al desarrollo sostenible en las zonas de influencia de la estación </t>
  </si>
  <si>
    <t>CACAO Y CAFÉ</t>
  </si>
  <si>
    <t>P1. Evaluación de híbridos de cacao nacional adaptados a las condiciones climáticas de la Amazonía</t>
  </si>
  <si>
    <t xml:space="preserve">Informe de evaluación de híbridos de cacao </t>
  </si>
  <si>
    <t>Evaluación de progenies de cacao provenientes de árboles de fincas de productores de la Amazonía Sur en la GED, GEP, San José, Santiago - Morona Santiago, el Pangui - Zamora Chinchipe y EECA - Orellana</t>
  </si>
  <si>
    <t>Informes cuatrimestrales de evaluación de variables agronómicas, sanitarias y productivas</t>
  </si>
  <si>
    <t>Cristian Subía -  Darío Calderón</t>
  </si>
  <si>
    <t>Propagación de árboles identificados en fincas de productores de Taisha y Kapawi en la EECA - Orellana</t>
  </si>
  <si>
    <t>Evaluación de híbridos de cacao en finca de productor de Sacha 4 - Orellana (Cruzas dirigidas de material local)</t>
  </si>
  <si>
    <t>Informes cuatrimestrales de evaluación de variables sanitarias y productivas</t>
  </si>
  <si>
    <t>P2. Evaluación de clones de cacao nacional adaptados a las condiciones climáticas de la Amazonía</t>
  </si>
  <si>
    <t xml:space="preserve">Informe de evaluación de clones de cacao </t>
  </si>
  <si>
    <t>Evaluación de clones de cacao promisorios seleccionados de ensayos locales en EECA - Orellana</t>
  </si>
  <si>
    <t>Informe anual de evaluación agronómica de clones de cacao seleccionados en la EECA</t>
  </si>
  <si>
    <t>Evaluación de clones de cacao provenientes de fincas de productores de la Amazonía Sur en la GED - Morona Santiago y en la EECA (3) - Orellana</t>
  </si>
  <si>
    <t>P3. Evaluación y validación de clones promisorios de cacao nacional adaptados a las condiciones climáticas de la Amazonía</t>
  </si>
  <si>
    <t xml:space="preserve">Informe de evaluación regional de clones de cacao </t>
  </si>
  <si>
    <t>Comparación del desempeño productivo de 10 clones superiores de cacao con enfoque agroforestal en la EECA - Sacha</t>
  </si>
  <si>
    <t>Cristian Subía - Darío Calderón - Fabián Fernández</t>
  </si>
  <si>
    <t>Evaluación regional de la adaptación de 11 clones superiores de cacao en la GEP, Tiwintza - Morona Santiago, Sta. Clara - Pastaza,  Pacayacu - Sucumbíos, Río Negro - Tungurahua.</t>
  </si>
  <si>
    <t>Informes cuatrimestrales de evaluación de variables productivas, agronómicas y/o sanitarias.</t>
  </si>
  <si>
    <t xml:space="preserve">Informe de evaluación de clones promisorios de cacao bajo SAFs </t>
  </si>
  <si>
    <t>Evaluación de variables productivas y sanitarias de clones promisorios de cacao en el ensayo de SAFs</t>
  </si>
  <si>
    <t>Producto 5</t>
  </si>
  <si>
    <t>P5. Mejoramiento de la producción de Cacao Nacional  en la región amazónica del Ecuador a través de fertirrigación en la EECA - Orellana</t>
  </si>
  <si>
    <t xml:space="preserve">Informe de evaluación de clones de cacao bajo fertirrigación </t>
  </si>
  <si>
    <t>P5 A1</t>
  </si>
  <si>
    <t>Evaluación de variables productivas y sanitarias de clones de cacao en el ensayo de fertirrigación</t>
  </si>
  <si>
    <t>Producto 6</t>
  </si>
  <si>
    <t>P6. Evaluación de materiales de café robusta adaptados a las condiciones climáticas de la Amazonía</t>
  </si>
  <si>
    <t>Informe de evaluación de clones de café robusta</t>
  </si>
  <si>
    <t>P6 A1</t>
  </si>
  <si>
    <t>Propagación de árboles élite de café robusta identificados en fincas de productores de Orellana y Sucumbíos en la EECA - Orellana</t>
  </si>
  <si>
    <t>Informe anual de número de plantas propagadas</t>
  </si>
  <si>
    <t>P6 A2</t>
  </si>
  <si>
    <t>Evaluación de clones avanzados de café robusta en la EECA (3) - Orellana</t>
  </si>
  <si>
    <t xml:space="preserve">Cristian Subía - Darío Calderón </t>
  </si>
  <si>
    <t>P6 A3</t>
  </si>
  <si>
    <t>Evaluación regional de clones promisorios de café robusta en la GED - Morona Santiago y Loreto - Orellana</t>
  </si>
  <si>
    <t>P6 A4</t>
  </si>
  <si>
    <t>Establecimiento de un ensayo regional de adaptación de 10 clones superiores de café robusta en Sucumbíos</t>
  </si>
  <si>
    <t>Ensayo establecido en Sucumbíos</t>
  </si>
  <si>
    <t>Producto 7</t>
  </si>
  <si>
    <t>P7. Evaluación y validación de variedades de café arábigo adaptados a las condiciones climáticas de la Amazonía</t>
  </si>
  <si>
    <t xml:space="preserve">Informe de evaluación regional de variedades de café arábigo </t>
  </si>
  <si>
    <t>P7 A1</t>
  </si>
  <si>
    <t>Evaluación de variedades de café arábigo en la GEP, GED - Morona Santiago, El Pangui - Zamora Chinchipe, Archidona y el Chaco - Napo</t>
  </si>
  <si>
    <t>Producto 8</t>
  </si>
  <si>
    <t>Evaluación de variables productivas y sanitarias de clones promisorios de café robusta en el ensayo de SAFs</t>
  </si>
  <si>
    <r>
      <t>P4. Evaluación de sistemas agroforestales bajo diferentes manejos agronomicos de cacao (</t>
    </r>
    <r>
      <rPr>
        <b/>
        <i/>
        <sz val="11"/>
        <color theme="1"/>
        <rFont val="Calibri"/>
        <family val="2"/>
        <scheme val="minor"/>
      </rPr>
      <t>Theobroma cacao</t>
    </r>
    <r>
      <rPr>
        <b/>
        <sz val="11"/>
        <color theme="1"/>
        <rFont val="Calibri"/>
        <family val="2"/>
        <scheme val="minor"/>
      </rPr>
      <t>) en la Joya de los Sachas</t>
    </r>
  </si>
  <si>
    <t>P8 A1</t>
  </si>
  <si>
    <r>
      <t>P8. Evaluación de sistemas agroforestales bajo diferentes manejos agronomicos de café robusta (</t>
    </r>
    <r>
      <rPr>
        <b/>
        <i/>
        <sz val="11"/>
        <color theme="1"/>
        <rFont val="Calibri"/>
        <family val="2"/>
        <scheme val="minor"/>
      </rPr>
      <t>Coffea canephora</t>
    </r>
    <r>
      <rPr>
        <b/>
        <sz val="11"/>
        <color theme="1"/>
        <rFont val="Calibri"/>
        <family val="2"/>
        <scheme val="minor"/>
      </rPr>
      <t>) en la Joya de los Sachas</t>
    </r>
  </si>
  <si>
    <t>PROGRAMACIÓN 2019</t>
  </si>
  <si>
    <t>FORESTERÍA</t>
  </si>
  <si>
    <r>
      <t>P1. Mejoramiento genético forestal para aumentar la productividad de las plantaciones de Chuncho (</t>
    </r>
    <r>
      <rPr>
        <b/>
        <i/>
        <sz val="11"/>
        <color theme="1"/>
        <rFont val="Calibri"/>
        <family val="2"/>
        <scheme val="minor"/>
      </rPr>
      <t>Cedrelinga catenaeformis</t>
    </r>
    <r>
      <rPr>
        <b/>
        <sz val="11"/>
        <color theme="1"/>
        <rFont val="Calibri"/>
        <family val="2"/>
        <scheme val="minor"/>
      </rPr>
      <t>), Melina (</t>
    </r>
    <r>
      <rPr>
        <b/>
        <i/>
        <sz val="11"/>
        <color theme="1"/>
        <rFont val="Calibri"/>
        <family val="2"/>
        <scheme val="minor"/>
      </rPr>
      <t>Gmelina arbórea</t>
    </r>
    <r>
      <rPr>
        <b/>
        <sz val="11"/>
        <color theme="1"/>
        <rFont val="Calibri"/>
        <family val="2"/>
        <scheme val="minor"/>
      </rPr>
      <t>) y Laurel (</t>
    </r>
    <r>
      <rPr>
        <b/>
        <i/>
        <sz val="11"/>
        <color theme="1"/>
        <rFont val="Calibri"/>
        <family val="2"/>
        <scheme val="minor"/>
      </rPr>
      <t>Cordia alliodora</t>
    </r>
    <r>
      <rPr>
        <b/>
        <sz val="11"/>
        <color theme="1"/>
        <rFont val="Calibri"/>
        <family val="2"/>
        <scheme val="minor"/>
      </rPr>
      <t xml:space="preserve">) en la Amazonía Ecuatoriana. </t>
    </r>
  </si>
  <si>
    <t>1  informe de evaluación dasometrica y genética de especies forestales (Año 4 de 20)</t>
  </si>
  <si>
    <t>P1A1</t>
  </si>
  <si>
    <t>Identificación, seguimiento fenologico de árboles  Plus (Varias especies forestales)</t>
  </si>
  <si>
    <t>Libro de campo, bases de datos</t>
  </si>
  <si>
    <t>Antonio Vera Paulo Barrera</t>
  </si>
  <si>
    <t>P1A2</t>
  </si>
  <si>
    <t>Recolección, análisis físico y fisiológico de la semilla de cada especie forestal recolectada</t>
  </si>
  <si>
    <t>5000 semillas recolectadas</t>
  </si>
  <si>
    <t>P1A3</t>
  </si>
  <si>
    <t>Evaluación en vivero de las semillas recolectadas por procedencias de cada especie  (% de germinación).</t>
  </si>
  <si>
    <t>P1A4</t>
  </si>
  <si>
    <t xml:space="preserve">Evaluación del comportamiento de diferentes procedencias de laurel, melina, chuncho en las condiciones bioclimaticas de la Amazonía Ecuatoriana. </t>
  </si>
  <si>
    <t>P1A5</t>
  </si>
  <si>
    <t>P1A6</t>
  </si>
  <si>
    <r>
      <t>Análisis de diversidad genética en poblaciones de Chuncho (</t>
    </r>
    <r>
      <rPr>
        <i/>
        <sz val="11"/>
        <color theme="1"/>
        <rFont val="Calibri"/>
        <family val="2"/>
        <scheme val="minor"/>
      </rPr>
      <t>Cedrelinga catenaeformis</t>
    </r>
    <r>
      <rPr>
        <sz val="11"/>
        <color theme="1"/>
        <rFont val="Calibri"/>
        <family val="2"/>
        <scheme val="minor"/>
      </rPr>
      <t>) y Laurel (</t>
    </r>
    <r>
      <rPr>
        <i/>
        <sz val="11"/>
        <color theme="1"/>
        <rFont val="Calibri"/>
        <family val="2"/>
        <scheme val="minor"/>
      </rPr>
      <t>Cordia alliodora</t>
    </r>
    <r>
      <rPr>
        <sz val="11"/>
        <color theme="1"/>
        <rFont val="Calibri"/>
        <family val="2"/>
        <scheme val="minor"/>
      </rPr>
      <t>)  con marcadores moleculares SSR´s (Simple Sequence Repeats) y RAM’s (Random Amplified Microsatellites)</t>
    </r>
  </si>
  <si>
    <t xml:space="preserve">Informe  </t>
  </si>
  <si>
    <t>P1A7</t>
  </si>
  <si>
    <t>P2. Evaluación de sistemas Agroforestales  como alternativa para la gestión sostenible de los recursos naturales en la Amazonía Ecuatoriana.</t>
  </si>
  <si>
    <t>P2A2</t>
  </si>
  <si>
    <t>P2A3</t>
  </si>
  <si>
    <t>P2A4</t>
  </si>
  <si>
    <t xml:space="preserve">Implementación y evaluación de dos sistemas agroforestales con café en comunidades en Tena. </t>
  </si>
  <si>
    <t>Informe anual elaborado</t>
  </si>
  <si>
    <t>P3A1</t>
  </si>
  <si>
    <t>P3A2</t>
  </si>
  <si>
    <t>Antonio Vera Carlos Congo</t>
  </si>
  <si>
    <r>
      <t xml:space="preserve">Evaluación de variables dasométricas de cinco procedencias de </t>
    </r>
    <r>
      <rPr>
        <i/>
        <sz val="11"/>
        <color theme="1"/>
        <rFont val="Calibri"/>
        <family val="2"/>
        <scheme val="minor"/>
      </rPr>
      <t>Cedrelinga catenaeformis</t>
    </r>
    <r>
      <rPr>
        <sz val="11"/>
        <color theme="1"/>
        <rFont val="Calibri"/>
        <family val="2"/>
        <scheme val="minor"/>
      </rPr>
      <t xml:space="preserve"> D. Ducke (chuncho) en la EECA. </t>
    </r>
  </si>
  <si>
    <t>Tres Informes elaborados (2 Cuatrimestrales y 1 Anual)</t>
  </si>
  <si>
    <t>1 Informe del comportamiento de especies forestales bajo SAF (Año 2 de 15)</t>
  </si>
  <si>
    <t>Evaluación de variables dasométricas, fitosanitarias y silviculturales de especies forestales en tres Sistemas Agroforestales de cacao, café y fertirrigación.</t>
  </si>
  <si>
    <r>
      <t>Evaluación dasométrica de una procedencia de Laurel (</t>
    </r>
    <r>
      <rPr>
        <i/>
        <sz val="11"/>
        <color theme="1"/>
        <rFont val="Calibri"/>
        <family val="2"/>
        <scheme val="minor"/>
      </rPr>
      <t>Cordia alliodora</t>
    </r>
    <r>
      <rPr>
        <sz val="11"/>
        <color theme="1"/>
        <rFont val="Calibri"/>
        <family val="2"/>
        <scheme val="minor"/>
      </rPr>
      <t>) asociado con cinco clones de cacao (</t>
    </r>
    <r>
      <rPr>
        <i/>
        <sz val="11"/>
        <color theme="1"/>
        <rFont val="Calibri"/>
        <family val="2"/>
        <scheme val="minor"/>
      </rPr>
      <t>Theobroma cacao</t>
    </r>
    <r>
      <rPr>
        <sz val="11"/>
        <color theme="1"/>
        <rFont val="Calibri"/>
        <family val="2"/>
        <scheme val="minor"/>
      </rPr>
      <t>) bajo un sistema agroforestal en Tena, Casa Bonuchelli.</t>
    </r>
  </si>
  <si>
    <t xml:space="preserve">Implementación y evaluación de cuatro sistemas agroforestales con cacao en comunidades en Tena. </t>
  </si>
  <si>
    <t xml:space="preserve">Elaboración de informes </t>
  </si>
  <si>
    <t xml:space="preserve">P3. Desarrollo de materiales de difusión en alternativas forestales y agroforestales </t>
  </si>
  <si>
    <t>Al menos 3 borradores de artículos científicos sobre forestales y silvopasturas</t>
  </si>
  <si>
    <t>Redacción de dos borradores de artículos científicos de especies forestales</t>
  </si>
  <si>
    <t>2 Borradores de artículos científicos sobre forestales</t>
  </si>
  <si>
    <t>1 Borrador de artículo científico sobre sistemas silvopastoriles</t>
  </si>
  <si>
    <t>Redacción de un borrador de articulo científico sobre sistemas silvopastoriles</t>
  </si>
  <si>
    <t>GANADERÍA Y PASTOS</t>
  </si>
  <si>
    <t>P1. Evaluación de productividad, rentabilidad y regeneración de servicios ambientales del módulo de ganadería en la Granja Experimental Domono". Fase 1</t>
  </si>
  <si>
    <t>Evaluar la capacidad productiva y valor nutricional de las especies del banco forrajero</t>
  </si>
  <si>
    <t>Libro de campo                                                       Base de datos</t>
  </si>
  <si>
    <t>Carlos Congo</t>
  </si>
  <si>
    <t>Establecer la línea base de las propiedades, físicas, químicas y biológicas del banco forrajero</t>
  </si>
  <si>
    <t>Libro de campo                                                  Análisis físicos, quimicos del suelo</t>
  </si>
  <si>
    <t>Evaluación agronómica del componente forrajero</t>
  </si>
  <si>
    <t>Libro de campo                                                                         Base de datos</t>
  </si>
  <si>
    <t>Muestreo para determinar la calidad nutricional del componente forrajero</t>
  </si>
  <si>
    <t>Libro de campo                                       Base de datos</t>
  </si>
  <si>
    <t>Analisis proximal, mineral y digestibilidad del componente forrajero</t>
  </si>
  <si>
    <t>Análisis de laboratorio</t>
  </si>
  <si>
    <t>1 Informe de evaluación del ensayo</t>
  </si>
  <si>
    <t>P2. Evaluación de diferentes sistemas silvopastoriles, en la región Amazónica, como alternativa para la sostenibilidad de la actividad ganadera, en la Granja Experimental Palora del INIAP</t>
  </si>
  <si>
    <t>Análisis proximal, mineral y digestibilidad del componente forrajero</t>
  </si>
  <si>
    <t>1 informe de evaluación de sistemas silvopastoriles en la Granja Palora</t>
  </si>
  <si>
    <r>
      <t xml:space="preserve">P3. Evaluación de sistemas silvopastoriles promisorios en base a </t>
    </r>
    <r>
      <rPr>
        <b/>
        <i/>
        <sz val="11"/>
        <color theme="1"/>
        <rFont val="Calibri"/>
        <family val="2"/>
        <scheme val="minor"/>
      </rPr>
      <t>Leucaena leucocephala</t>
    </r>
    <r>
      <rPr>
        <b/>
        <sz val="11"/>
        <color theme="1"/>
        <rFont val="Calibri"/>
        <family val="2"/>
        <scheme val="minor"/>
      </rPr>
      <t xml:space="preserve">, </t>
    </r>
    <r>
      <rPr>
        <b/>
        <i/>
        <sz val="11"/>
        <color theme="1"/>
        <rFont val="Calibri"/>
        <family val="2"/>
        <scheme val="minor"/>
      </rPr>
      <t>Flemingia macrophylla</t>
    </r>
    <r>
      <rPr>
        <b/>
        <sz val="11"/>
        <color theme="1"/>
        <rFont val="Calibri"/>
        <family val="2"/>
        <scheme val="minor"/>
      </rPr>
      <t xml:space="preserve"> y </t>
    </r>
    <r>
      <rPr>
        <b/>
        <i/>
        <sz val="11"/>
        <color theme="1"/>
        <rFont val="Calibri"/>
        <family val="2"/>
        <scheme val="minor"/>
      </rPr>
      <t>Tithonia diversifolia</t>
    </r>
    <r>
      <rPr>
        <b/>
        <sz val="11"/>
        <color theme="1"/>
        <rFont val="Calibri"/>
        <family val="2"/>
        <scheme val="minor"/>
      </rPr>
      <t xml:space="preserve"> para el mejoramiento de la producción de ganado bovino de leche y carne en el Cantón joya de los Sachas. </t>
    </r>
  </si>
  <si>
    <t>1 Informe de evaluación de sistemas silvopastoriles en la EECA</t>
  </si>
  <si>
    <t>Evaluación de la producción de carne y leche bovina bajo alternativas silvopastoriles con leucaena, flemingia y botón de oro.</t>
  </si>
  <si>
    <t>FRUTICULTURA</t>
  </si>
  <si>
    <t xml:space="preserve">Pruebas de autopolinización </t>
  </si>
  <si>
    <t>Yadira Vargas</t>
  </si>
  <si>
    <t>P2. Evaluación del cultivo de naranjilla bajos sistema agroforestal tipo callejones con gliricidia y flemingia.</t>
  </si>
  <si>
    <t>Evaluación de variables agronómicas de la naranajilla.</t>
  </si>
  <si>
    <t>Evaluación de variables agronómicas.</t>
  </si>
  <si>
    <t xml:space="preserve">Día de campo </t>
  </si>
  <si>
    <t>Fabián Fernandez</t>
  </si>
  <si>
    <t>P4A1</t>
  </si>
  <si>
    <t>P5A1</t>
  </si>
  <si>
    <t>Evaluación de variables agronómicas (producción)</t>
  </si>
  <si>
    <t>Yadira Vargas/Jimmy Pico</t>
  </si>
  <si>
    <t>P5A2</t>
  </si>
  <si>
    <t>Evaluación  de abundancia y biomasa de lombrices y aporte de leguminosas al sistema.</t>
  </si>
  <si>
    <t>P6A1</t>
  </si>
  <si>
    <t>Evaluación de la producción</t>
  </si>
  <si>
    <t>P1. Evaluación y validación de nuevos materiales de naranjilla.</t>
  </si>
  <si>
    <t>1 Informe anual sobre la evaluación y validación de nuevos materiales de naranjilla</t>
  </si>
  <si>
    <t>1 Informe anual de evaluación del cultivo de naranjilla bajo sistemas agroforestales</t>
  </si>
  <si>
    <t>Evaluación de los componentes del sistema (abundancia y biomasa de lombrices) y biomasa de leguminosas.</t>
  </si>
  <si>
    <t>P3. Evaluación  y validación de naranjilla INIAP quitoense 2009.</t>
  </si>
  <si>
    <t>1 Tecnología promisoria de producción de naranjilla INIAP-Quitoense 2009</t>
  </si>
  <si>
    <t>P2A1</t>
  </si>
  <si>
    <t>Informe de día de campo</t>
  </si>
  <si>
    <r>
      <t xml:space="preserve">P4. Evaluación de la eficacia de productos químicos de baja toxicidad, sobre el control de las poblaciones de </t>
    </r>
    <r>
      <rPr>
        <b/>
        <i/>
        <sz val="11"/>
        <color theme="1"/>
        <rFont val="Calibri"/>
        <family val="2"/>
        <scheme val="minor"/>
      </rPr>
      <t>Meloidogyne spp.</t>
    </r>
    <r>
      <rPr>
        <b/>
        <sz val="11"/>
        <color theme="1"/>
        <rFont val="Calibri"/>
        <family val="2"/>
        <scheme val="minor"/>
      </rPr>
      <t xml:space="preserve"> y </t>
    </r>
    <r>
      <rPr>
        <b/>
        <i/>
        <sz val="11"/>
        <color theme="1"/>
        <rFont val="Calibri"/>
        <family val="2"/>
        <scheme val="minor"/>
      </rPr>
      <t>Neoleucinodes elegantalis</t>
    </r>
    <r>
      <rPr>
        <b/>
        <sz val="11"/>
        <color theme="1"/>
        <rFont val="Calibri"/>
        <family val="2"/>
        <scheme val="minor"/>
      </rPr>
      <t xml:space="preserve"> en el cultivo de naranjilla</t>
    </r>
  </si>
  <si>
    <t>1 informe anual de evaluación de la eficacia de productos químicos de baja toxicidad sobre el control de nemátodos en naranjilla</t>
  </si>
  <si>
    <t>P5. Evaluación de Tecnologías en Sistemas Agroforestales para la Producción de Pitahaya.</t>
  </si>
  <si>
    <t>1 Informe anual de evaluación de tecnologías en sistemas agroforestales para la producción de pitahaya</t>
  </si>
  <si>
    <t>1 Informe anual de la evaluación agronómica de la guaba en sistemas agroforestales</t>
  </si>
  <si>
    <t>P6 Evaluación agronómica de la guaba en sistemas agroforestales</t>
  </si>
  <si>
    <t>PALMA ACEITERA</t>
  </si>
  <si>
    <t>Poda, pesaje e incorporación de biomasa en corona de palma (Trimestral)</t>
  </si>
  <si>
    <t>Cosecha y pesaje de racimos de fruta fresca</t>
  </si>
  <si>
    <r>
      <t>P2. Evaluación de prácticas de manejo para el control de marchitez sorpresiva en palma aceitera (</t>
    </r>
    <r>
      <rPr>
        <b/>
        <i/>
        <sz val="11"/>
        <color theme="1"/>
        <rFont val="Calibri"/>
        <family val="2"/>
        <scheme val="minor"/>
      </rPr>
      <t>Elaeis guineensis</t>
    </r>
    <r>
      <rPr>
        <b/>
        <sz val="11"/>
        <color theme="1"/>
        <rFont val="Calibri"/>
        <family val="2"/>
        <scheme val="minor"/>
      </rPr>
      <t>) en la parte norte de la Amazonía ecuatoriana.</t>
    </r>
  </si>
  <si>
    <r>
      <t xml:space="preserve">1  Informe Técnico describiendo al menos un agente entomopatógeno controlador de </t>
    </r>
    <r>
      <rPr>
        <i/>
        <sz val="11"/>
        <color theme="1"/>
        <rFont val="Calibri"/>
        <family val="2"/>
        <scheme val="minor"/>
      </rPr>
      <t xml:space="preserve">Lincus </t>
    </r>
    <r>
      <rPr>
        <sz val="11"/>
        <color theme="1"/>
        <rFont val="Calibri"/>
        <family val="2"/>
        <scheme val="minor"/>
      </rPr>
      <t>sp identificado</t>
    </r>
  </si>
  <si>
    <r>
      <t xml:space="preserve">Fase de laboratorio para la identificación de un controlador biológico para el vector </t>
    </r>
    <r>
      <rPr>
        <i/>
        <sz val="11"/>
        <color indexed="8"/>
        <rFont val="Calibri"/>
        <family val="2"/>
      </rPr>
      <t>Lincus sp</t>
    </r>
  </si>
  <si>
    <t>P3. Evaluación de hibridos interespecificos OxG en diferentes localidades</t>
  </si>
  <si>
    <t>Base de datos consolidada de la evaluación de híbridos interespecíficos OxG</t>
  </si>
  <si>
    <t xml:space="preserve">Evaluación vegetativa de hibridos inter específicos OxG </t>
  </si>
  <si>
    <t>Evaluación de pesaje y conteo de racimos de fruta fresca</t>
  </si>
  <si>
    <r>
      <t xml:space="preserve">P4. Evaluación de 11 accesiones de palma americana </t>
    </r>
    <r>
      <rPr>
        <b/>
        <i/>
        <sz val="11"/>
        <color theme="1"/>
        <rFont val="Calibri"/>
        <family val="2"/>
        <scheme val="minor"/>
      </rPr>
      <t>Elaeis oleifera</t>
    </r>
    <r>
      <rPr>
        <b/>
        <sz val="11"/>
        <color theme="1"/>
        <rFont val="Calibri"/>
        <family val="2"/>
        <scheme val="minor"/>
      </rPr>
      <t xml:space="preserve"> colectadas en la Amazonía ecuatoriana</t>
    </r>
  </si>
  <si>
    <t>Base de datos consolidada de la evaluación de 11 accesiones de palma americana en la Amazonía</t>
  </si>
  <si>
    <r>
      <t xml:space="preserve">P1. Evaluación del cultivo de palma africana en sistema agroforestal con </t>
    </r>
    <r>
      <rPr>
        <b/>
        <i/>
        <sz val="11"/>
        <color theme="1"/>
        <rFont val="Calibri"/>
        <family val="2"/>
        <scheme val="minor"/>
      </rPr>
      <t>Gliricidia sepium</t>
    </r>
    <r>
      <rPr>
        <b/>
        <sz val="11"/>
        <color theme="1"/>
        <rFont val="Calibri"/>
        <family val="2"/>
        <scheme val="minor"/>
      </rPr>
      <t xml:space="preserve">, </t>
    </r>
    <r>
      <rPr>
        <b/>
        <i/>
        <sz val="11"/>
        <color theme="1"/>
        <rFont val="Calibri"/>
        <family val="2"/>
        <scheme val="minor"/>
      </rPr>
      <t>Flemigia macrophyla</t>
    </r>
    <r>
      <rPr>
        <b/>
        <sz val="11"/>
        <color theme="1"/>
        <rFont val="Calibri"/>
        <family val="2"/>
        <scheme val="minor"/>
      </rPr>
      <t xml:space="preserve"> y </t>
    </r>
    <r>
      <rPr>
        <b/>
        <i/>
        <sz val="11"/>
        <color theme="1"/>
        <rFont val="Calibri"/>
        <family val="2"/>
        <scheme val="minor"/>
      </rPr>
      <t>Pueraria phaseoloides</t>
    </r>
    <r>
      <rPr>
        <b/>
        <sz val="11"/>
        <color theme="1"/>
        <rFont val="Calibri"/>
        <family val="2"/>
        <scheme val="minor"/>
      </rPr>
      <t>en el cantón Joya de los Sachas.</t>
    </r>
  </si>
  <si>
    <t xml:space="preserve">Borrador de Publicación técnica sobre el cultivo de  palma bajo sistema agroforestal para revisión </t>
  </si>
  <si>
    <t>Analisis de sulelos, foliar, micorrisico, raices cuaternarias y sanidad (semestral)</t>
  </si>
  <si>
    <t>Julio Macas / Servio Bastidas</t>
  </si>
  <si>
    <t>Multiplicación en laboratorio de posible agente entomopatógeno</t>
  </si>
  <si>
    <t>P4A2</t>
  </si>
  <si>
    <t>Evaluación vegetativa de accesiones de palma americana</t>
  </si>
  <si>
    <t>RECURSOS FITOGENÉTICOS</t>
  </si>
  <si>
    <t>1  Informe con resultados de la caracterización de accesiones de ají (Año 3 de 3)</t>
  </si>
  <si>
    <t>Nelly Paredes, Luis Lima</t>
  </si>
  <si>
    <t>Fortalecimiento a tres chakras agrobiodiversas en la provincia de Orellana</t>
  </si>
  <si>
    <t>Multiplicación de plantas para fortalecer las chakras</t>
  </si>
  <si>
    <t>31/11/2019</t>
  </si>
  <si>
    <t>Multiplicación y siembra de accesiones, que han tenido problemas con germinación y desarrollo</t>
  </si>
  <si>
    <t>31/09/2019</t>
  </si>
  <si>
    <t xml:space="preserve"> 1  Base de datos actualizada con resultados preliminares de la evaluación de accesiones de chontaduro bajo sistema agroforestal con cacao (Año 2 de 12)</t>
  </si>
  <si>
    <t xml:space="preserve">Evaluación de 9 accesiones de chontaduro en el sistema agroforestal de cacao (cada trimestre) </t>
  </si>
  <si>
    <t>Mantenimiento agronómico (chapia y corona)</t>
  </si>
  <si>
    <t>2200 accesiones conservadas ex - situ  y refrescadas</t>
  </si>
  <si>
    <r>
      <t>P1. Caracterización morfológica y química de 48 accesiones de ají (</t>
    </r>
    <r>
      <rPr>
        <b/>
        <i/>
        <sz val="11"/>
        <color theme="1"/>
        <rFont val="Calibri"/>
        <family val="2"/>
        <scheme val="minor"/>
      </rPr>
      <t>Capsicum</t>
    </r>
    <r>
      <rPr>
        <b/>
        <sz val="11"/>
        <color theme="1"/>
        <rFont val="Calibri"/>
        <family val="2"/>
        <scheme val="minor"/>
      </rPr>
      <t xml:space="preserve"> sp.) colectadas en la Amazonía ecuatoriana (Año 3 de 3)</t>
    </r>
  </si>
  <si>
    <t>Evaluación de datos agronómicos en campo y entrega de muestras al laboratorio para análisis físico químico (dependerá del estado fisiológico de las accesiones)</t>
  </si>
  <si>
    <t>P2. Chakras agrobiodiversas fortalecidas  bajo el enfoque de sistemas agroforestales en la provincia de Orellana</t>
  </si>
  <si>
    <t xml:space="preserve"> 3 Fincas fortalecidas con cultivos de la agrobiodiversidad</t>
  </si>
  <si>
    <t>Evaluación, manejo y seguimiento a tres chakras agrobiodiversas</t>
  </si>
  <si>
    <r>
      <t>P3. Caracterización morfológica fisicoquímica y nutricional de 50 accesiones de naranjilla (</t>
    </r>
    <r>
      <rPr>
        <b/>
        <i/>
        <sz val="11"/>
        <color theme="1"/>
        <rFont val="Calibri"/>
        <family val="2"/>
        <scheme val="minor"/>
      </rPr>
      <t>Solanum quitoense</t>
    </r>
    <r>
      <rPr>
        <b/>
        <sz val="11"/>
        <color theme="1"/>
        <rFont val="Calibri"/>
        <family val="2"/>
        <scheme val="minor"/>
      </rPr>
      <t xml:space="preserve"> Lam (Año 3 de 3).</t>
    </r>
  </si>
  <si>
    <t>1  Informe con resultados de la caracterización de accesiones de naranjilla (Año 3 de 3)</t>
  </si>
  <si>
    <t>Toma de datos agronómicos en campo y entrega de muestras al laboratorio para análisis físico químico (dependerá del estado fisiológico de las accesiones)</t>
  </si>
  <si>
    <t>P3A3</t>
  </si>
  <si>
    <r>
      <t>P4. Evaluación de sistemas agroforestales bajo diferentes manejos agronómicos de cacao (</t>
    </r>
    <r>
      <rPr>
        <b/>
        <i/>
        <sz val="11"/>
        <color theme="1"/>
        <rFont val="Calibri"/>
        <family val="2"/>
        <scheme val="minor"/>
      </rPr>
      <t>Theobroma cacao</t>
    </r>
    <r>
      <rPr>
        <b/>
        <sz val="11"/>
        <color theme="1"/>
        <rFont val="Calibri"/>
        <family val="2"/>
        <scheme val="minor"/>
      </rPr>
      <t>) en la Joya de los Sachas. Objetivo Caracterizar y evaluar el comportamiento agronómico del chontaduro (</t>
    </r>
    <r>
      <rPr>
        <b/>
        <i/>
        <sz val="11"/>
        <color theme="1"/>
        <rFont val="Calibri"/>
        <family val="2"/>
        <scheme val="minor"/>
      </rPr>
      <t>Bactris gasipaes</t>
    </r>
    <r>
      <rPr>
        <b/>
        <sz val="11"/>
        <color theme="1"/>
        <rFont val="Calibri"/>
        <family val="2"/>
        <scheme val="minor"/>
      </rPr>
      <t>), como componente de un sistema agroforestal de cacao (Año 3)</t>
    </r>
  </si>
  <si>
    <t>P4A3</t>
  </si>
  <si>
    <r>
      <t>P5. Caracterización fenotípica y  potencial agroindustrial de 13 accesiones de papa aérea (</t>
    </r>
    <r>
      <rPr>
        <b/>
        <i/>
        <sz val="11"/>
        <color theme="1"/>
        <rFont val="Calibri"/>
        <family val="2"/>
        <scheme val="minor"/>
      </rPr>
      <t>Dioscorea</t>
    </r>
    <r>
      <rPr>
        <b/>
        <sz val="11"/>
        <color theme="1"/>
        <rFont val="Calibri"/>
        <family val="2"/>
        <scheme val="minor"/>
      </rPr>
      <t xml:space="preserve"> sp) en  la Amazonía ecuatoriana (Año 2 de 3)</t>
    </r>
  </si>
  <si>
    <t>P5A3</t>
  </si>
  <si>
    <t>1 Informe con resultados preliminares de la caracterización de accesiones de papa aérea (Año 2 de 3)</t>
  </si>
  <si>
    <t>P6. Colecciones conservadas ex situ (cacao, frutales amazónicos y exóticos, medicinales, plátano, chontaduro, raíces, ají, seguridad alimentaría, yuca, sacha inchi) en campo</t>
  </si>
  <si>
    <t>Refrescamiento e incorporación de nuevas accesiones de acuerdo a los ciclos fenológicos, para la formación de nuevas colecciones</t>
  </si>
  <si>
    <t>MANEJO Y CONSERVACIÓN DE SUELOS</t>
  </si>
  <si>
    <t xml:space="preserve">P1. Brindar servicios de análisis de suelos, tejido vegetal y abonos orgánicos. </t>
  </si>
  <si>
    <t xml:space="preserve">Reporte de ventas </t>
  </si>
  <si>
    <t>Alexandra Chanaluisa</t>
  </si>
  <si>
    <t>Matriz de muestras analizadas I, II, III, IV Trimestre</t>
  </si>
  <si>
    <t>GPR</t>
  </si>
  <si>
    <t>Elaboración de reporte de ventas mensual.</t>
  </si>
  <si>
    <t>1200 análisis realizados (700 de investigación y 500 facturados)</t>
  </si>
  <si>
    <t>Leider Tinoco</t>
  </si>
  <si>
    <r>
      <t>P5. Evaluación de sistemas agroforestales bajo diferentes manejos agronómicos de cacao (</t>
    </r>
    <r>
      <rPr>
        <b/>
        <i/>
        <sz val="11"/>
        <color theme="1"/>
        <rFont val="Calibri"/>
        <family val="2"/>
        <scheme val="minor"/>
      </rPr>
      <t>Theobroma cacao</t>
    </r>
    <r>
      <rPr>
        <b/>
        <sz val="11"/>
        <color theme="1"/>
        <rFont val="Calibri"/>
        <family val="2"/>
        <scheme val="minor"/>
      </rPr>
      <t>)  en la Joya de los Sachas.</t>
    </r>
  </si>
  <si>
    <r>
      <t>P6. Evaluación de sistemas agroforestales bajo diferentes manejos agronómicos de café (</t>
    </r>
    <r>
      <rPr>
        <b/>
        <i/>
        <sz val="11"/>
        <color theme="1"/>
        <rFont val="Calibri"/>
        <family val="2"/>
        <scheme val="minor"/>
      </rPr>
      <t>Coffea canephora</t>
    </r>
    <r>
      <rPr>
        <b/>
        <sz val="11"/>
        <color theme="1"/>
        <rFont val="Calibri"/>
        <family val="2"/>
        <scheme val="minor"/>
      </rPr>
      <t>)  en la Joya de los Sachas.</t>
    </r>
  </si>
  <si>
    <r>
      <t>P7. Mejoramiento de la producción de Cacao Nacional (</t>
    </r>
    <r>
      <rPr>
        <b/>
        <i/>
        <sz val="11"/>
        <color theme="1"/>
        <rFont val="Calibri"/>
        <family val="2"/>
        <scheme val="minor"/>
      </rPr>
      <t>Theobroma cacao</t>
    </r>
    <r>
      <rPr>
        <b/>
        <sz val="11"/>
        <color theme="1"/>
        <rFont val="Calibri"/>
        <family val="2"/>
        <scheme val="minor"/>
      </rPr>
      <t xml:space="preserve"> L.) en la región Amazónica del Ecuador a través de fertirrigación.</t>
    </r>
  </si>
  <si>
    <t>Reporte de resultados</t>
  </si>
  <si>
    <t>1 base de datos de las variables edáficas evaluadas en el ensayo de fertirrigación cacao (Año 3 de 7)</t>
  </si>
  <si>
    <t>1 base de datos de la evaluación de las variables edáficas en el SAF Café Robusta (Año 3 de 15)</t>
  </si>
  <si>
    <t>1 base de datos de la evaluación de las variables edáficas en el SAF Cacao (Año 3 de 15)</t>
  </si>
  <si>
    <t>Variables edáficas del ensayo SAF-cacao de largo plazo evaluadas (Base de datos Año 3)</t>
  </si>
  <si>
    <t>Variables edáficas del ensayo SAF-café de largo plazo evaluadas (Base de datos Año 3)</t>
  </si>
  <si>
    <t>Variables edáficas del ensayo Fertirrigación cacao de largo plazo evaluadas (Base de datos Año 3)</t>
  </si>
  <si>
    <t>P1. Evaluación de Tecnologías en Sistemas Agroforestales para la Producción y Poscosecha  de Pitahaya</t>
  </si>
  <si>
    <t>Realización de análisis físico-químicos y proximal de los materiales de Pitahaya</t>
  </si>
  <si>
    <t>Informe cuatrimestral</t>
  </si>
  <si>
    <t>Armando Burbano / Yadira Vargas</t>
  </si>
  <si>
    <t xml:space="preserve">Elaboración de base de datos de análisis realizados </t>
  </si>
  <si>
    <t>1  Informe de la evaluación de papa aérea</t>
  </si>
  <si>
    <t>Análisis proximal y sensorial  de 13 accesiones de papa aérea</t>
  </si>
  <si>
    <t>Informe cuatrimestral sobre los avances en la caracterización proximal</t>
  </si>
  <si>
    <t>Armando Burbano / Nelly Paredes</t>
  </si>
  <si>
    <t xml:space="preserve">Determinación de vida en percha de las 13 accesiones </t>
  </si>
  <si>
    <t xml:space="preserve">Informe cuatrimestral sobre los avances obtenidos </t>
  </si>
  <si>
    <t xml:space="preserve">Análisis del contenido de almidón </t>
  </si>
  <si>
    <t xml:space="preserve">Elaboración de base de datos de análisis proximal, sensorial , vida en percha y contenido de almidón </t>
  </si>
  <si>
    <t>Informes cuatrimestrales sobre los avances  de los resultados</t>
  </si>
  <si>
    <r>
      <t>P3. Caracterización morfológica y química de 48 accesiones de ají (</t>
    </r>
    <r>
      <rPr>
        <b/>
        <i/>
        <sz val="11"/>
        <color indexed="8"/>
        <rFont val="Calibri"/>
        <family val="2"/>
        <scheme val="minor"/>
      </rPr>
      <t xml:space="preserve">Capsicum </t>
    </r>
    <r>
      <rPr>
        <b/>
        <sz val="11"/>
        <color indexed="8"/>
        <rFont val="Calibri"/>
        <family val="2"/>
        <scheme val="minor"/>
      </rPr>
      <t>sp.) colectadas en la Amazonía ecuatoriana</t>
    </r>
  </si>
  <si>
    <t>1  Informe de avance sobre la evaluación proximal, mineral de los 22 materiales de ají</t>
  </si>
  <si>
    <t>Informes de avances cauatrimestrales</t>
  </si>
  <si>
    <t>Análisis mineral de 22 accesiones de ají</t>
  </si>
  <si>
    <t>Depuración de base de datos de la evaluación a las accesiones de ají</t>
  </si>
  <si>
    <t>1 Protocolo de investigación elaborado y aprobado</t>
  </si>
  <si>
    <t xml:space="preserve">Protocolo elaborado y aprobado </t>
  </si>
  <si>
    <t xml:space="preserve">Acta de comité técnico </t>
  </si>
  <si>
    <t xml:space="preserve">Armando Burbano </t>
  </si>
  <si>
    <t>1  Base de datos de la evaluación del fruto de cacao bajo fertirrigación</t>
  </si>
  <si>
    <t>P6. Evaluación del contenido nutricional del componente forrajero de diferentes sistemas silvopastoriles, en la región Amazónica, como alternativa para la sostenibilidad de la actividad ganadera, en la Granja Experimental Palora del INIAP</t>
  </si>
  <si>
    <t xml:space="preserve">Análisis proximal y mineral del componente forrajero </t>
  </si>
  <si>
    <t xml:space="preserve"> Armando Burbano / Carlos Congo</t>
  </si>
  <si>
    <t>P7. Prestación de servicios de análisis proximales, minerales y caracterización físico-química de muestras en el laboratorio de calidad de alimentos</t>
  </si>
  <si>
    <t>850 análisis realizados (150 análisis de muestras de clientes externos facturadas y 700 análisis de muestras de investigación)</t>
  </si>
  <si>
    <t>P7A1</t>
  </si>
  <si>
    <t>Análisis de muestras de clientes internos y externos</t>
  </si>
  <si>
    <t>Reporte de ventas / Reporte trimestral de muestras analizadas</t>
  </si>
  <si>
    <t>CALIDAD DE ALIMENTOS</t>
  </si>
  <si>
    <t>1 Informe con base de datos depurada de la evaluación de pitahaya (Año 2)</t>
  </si>
  <si>
    <r>
      <t>P2. Caracterización morfológica y potencial agroindustrial de 13 accesiones de Papa aérea (</t>
    </r>
    <r>
      <rPr>
        <b/>
        <i/>
        <sz val="11"/>
        <color indexed="8"/>
        <rFont val="Calibri"/>
        <family val="2"/>
        <scheme val="minor"/>
      </rPr>
      <t>Dioscorea bulbifera)</t>
    </r>
    <r>
      <rPr>
        <b/>
        <sz val="11"/>
        <color indexed="8"/>
        <rFont val="Calibri"/>
        <family val="2"/>
        <scheme val="minor"/>
      </rPr>
      <t xml:space="preserve"> de la Amazonía ecuatoriana</t>
    </r>
  </si>
  <si>
    <t>Análisis proximal y físico químicos de 22 accesiones de ají</t>
  </si>
  <si>
    <t>P4. Evaluación del efecto del presecado y tiempo de fermentación del beneficio semiautomatizado en la calidad física y química del cacao Nacional y Súper Árbol cultivados en la Provincia de Orellana</t>
  </si>
  <si>
    <t>P5. Evaluación del contenido mineral en marzorca de la producción de Cacao Nacional en la región amazónica del Ecuador a través de fertirrigación en la EECA - Orellana</t>
  </si>
  <si>
    <t>Análisis mineral y proximal de muestras de mazorcas de cacao del ensayo de fertirrigación</t>
  </si>
  <si>
    <t>1  Base de datos de la evaluación de forrajes -GEP y EECA</t>
  </si>
  <si>
    <t>PROTECCIÓN VEGETAL</t>
  </si>
  <si>
    <t>P1. Identificación de salivazo y evaluación de estrategias de manejo para la reducción del daño en pastos Brachiaria sp. en la zona norte de la Amazonía Ecuatoriana</t>
  </si>
  <si>
    <r>
      <t xml:space="preserve">Evaluación de dos aislados de </t>
    </r>
    <r>
      <rPr>
        <i/>
        <sz val="11"/>
        <color theme="1"/>
        <rFont val="Calibri"/>
        <family val="2"/>
        <scheme val="minor"/>
      </rPr>
      <t>Metarhizium</t>
    </r>
    <r>
      <rPr>
        <sz val="11"/>
        <color theme="1"/>
        <rFont val="Calibri"/>
        <family val="2"/>
        <scheme val="minor"/>
      </rPr>
      <t xml:space="preserve"> spp. para el control de Salivazo en pasto Dallis en condiciones de campo</t>
    </r>
  </si>
  <si>
    <r>
      <t xml:space="preserve">Aplicación de manejo en ensayo de evaluación de dos aislados de </t>
    </r>
    <r>
      <rPr>
        <i/>
        <sz val="11"/>
        <color theme="1"/>
        <rFont val="Calibri"/>
        <family val="2"/>
        <scheme val="minor"/>
      </rPr>
      <t>Metarhizium</t>
    </r>
    <r>
      <rPr>
        <sz val="11"/>
        <color theme="1"/>
        <rFont val="Calibri"/>
        <family val="2"/>
        <scheme val="minor"/>
      </rPr>
      <t xml:space="preserve"> spp. para el control de Salivazo en pasto Dallis en condiciones de campo </t>
    </r>
  </si>
  <si>
    <t xml:space="preserve">Libro de campo/Bases de datos </t>
  </si>
  <si>
    <t>Jmmy Pico</t>
  </si>
  <si>
    <t>1 Informe preliminar de resultados de la evaluación de dos aislados de Metarhizium spp. para el control de salivazo en pasto dallis</t>
  </si>
  <si>
    <r>
      <t>Informe técnico del ensayo de evaluación de dos aislados de</t>
    </r>
    <r>
      <rPr>
        <i/>
        <sz val="11"/>
        <color theme="1"/>
        <rFont val="Calibri"/>
        <family val="2"/>
        <scheme val="minor"/>
      </rPr>
      <t xml:space="preserve"> Metarhizium spp.</t>
    </r>
    <r>
      <rPr>
        <sz val="11"/>
        <color theme="1"/>
        <rFont val="Calibri"/>
        <family val="2"/>
        <scheme val="minor"/>
      </rPr>
      <t xml:space="preserve"> para el control de Salivazo en pasto Dallis en condiciones de campo</t>
    </r>
  </si>
  <si>
    <r>
      <t xml:space="preserve">Prospección de entomopatógenos en poblaciones de </t>
    </r>
    <r>
      <rPr>
        <i/>
        <sz val="11"/>
        <color indexed="8"/>
        <rFont val="Calibri"/>
        <family val="2"/>
      </rPr>
      <t>Lincus</t>
    </r>
    <r>
      <rPr>
        <sz val="11"/>
        <color indexed="8"/>
        <rFont val="Calibri"/>
        <family val="2"/>
      </rPr>
      <t xml:space="preserve"> sp. y en muestreos de suelo</t>
    </r>
  </si>
  <si>
    <t>Multiplicación en laboratorio de posible agente  entomopatógeno</t>
  </si>
  <si>
    <r>
      <t xml:space="preserve">Pruebas de patogenicidad con agentes de biocontrol sobre </t>
    </r>
    <r>
      <rPr>
        <i/>
        <sz val="11"/>
        <color indexed="8"/>
        <rFont val="Calibri"/>
        <family val="2"/>
      </rPr>
      <t>Lincus sp.</t>
    </r>
    <r>
      <rPr>
        <sz val="11"/>
        <color indexed="8"/>
        <rFont val="Calibri"/>
        <family val="2"/>
      </rPr>
      <t xml:space="preserve"> en condiciones de laboratorio.</t>
    </r>
  </si>
  <si>
    <t>1 Informe técnico sobre los avances de investigación (fase laboratorio)</t>
  </si>
  <si>
    <r>
      <t>P3. Evaluación de sistemas  agroforestales  bajo diferentes manejos agronómicos de cacao (</t>
    </r>
    <r>
      <rPr>
        <b/>
        <i/>
        <sz val="11"/>
        <color theme="1"/>
        <rFont val="Calibri"/>
        <family val="2"/>
        <scheme val="minor"/>
      </rPr>
      <t>Theobroma cacao</t>
    </r>
    <r>
      <rPr>
        <b/>
        <sz val="11"/>
        <color theme="1"/>
        <rFont val="Calibri"/>
        <family val="2"/>
        <scheme val="minor"/>
      </rPr>
      <t>)  en la Joya de los Sachas.</t>
    </r>
  </si>
  <si>
    <t>Aplicación de manejo en el ensayo SAF-cacao de largo plazo (Año 3)</t>
  </si>
  <si>
    <r>
      <t>Multiplicación del hongo antagonista (</t>
    </r>
    <r>
      <rPr>
        <i/>
        <sz val="11"/>
        <color theme="1"/>
        <rFont val="Calibri"/>
        <family val="2"/>
        <scheme val="minor"/>
      </rPr>
      <t>Trichoderma sp</t>
    </r>
    <r>
      <rPr>
        <sz val="11"/>
        <color theme="1"/>
        <rFont val="Calibri"/>
        <family val="2"/>
        <scheme val="minor"/>
      </rPr>
      <t>) para el ensayo SAF-cacao de largo plazo ( Año 3)</t>
    </r>
  </si>
  <si>
    <t>1 Informe técnico sobre la evaluación sanitaria del ensayo de sistemas agroforestales con cacao (Año 3)</t>
  </si>
  <si>
    <t xml:space="preserve">Libro de campo/Base de datos </t>
  </si>
  <si>
    <r>
      <t>P4. Evaluación de sistemas  agroforestales  bajo diferentes manejos agronómicos de café (</t>
    </r>
    <r>
      <rPr>
        <b/>
        <i/>
        <sz val="11"/>
        <color theme="1"/>
        <rFont val="Calibri"/>
        <family val="2"/>
        <scheme val="minor"/>
      </rPr>
      <t>Coffea canephora</t>
    </r>
    <r>
      <rPr>
        <b/>
        <sz val="11"/>
        <color theme="1"/>
        <rFont val="Calibri"/>
        <family val="2"/>
        <scheme val="minor"/>
      </rPr>
      <t>)  en la Joya de los Sachas.</t>
    </r>
  </si>
  <si>
    <t>1 Informe técnico sobre la evaluación sanitaria del ensayo de sistemas agroforestales con café robusta (Año 3)</t>
  </si>
  <si>
    <t>Aplicación de manejo en el ensayo SAF-café de largo plazo (Año 3)</t>
  </si>
  <si>
    <t>Evaluación de variables sanitarias del ensayo SAF-café de largo plazo (Base de datos Año 3)</t>
  </si>
  <si>
    <t>Evaluación de variables sanitarias del ensayo SAF-cacao de largo plazo (Base de datos Año 3)</t>
  </si>
  <si>
    <t>Multiplicación del hongos entomopatógenos para ensayo SAF-café de largo plazo (Año 3)</t>
  </si>
  <si>
    <r>
      <t>P5. Mejoramiento de la producción de Cacao Nacional (</t>
    </r>
    <r>
      <rPr>
        <b/>
        <i/>
        <sz val="11"/>
        <color theme="1"/>
        <rFont val="Calibri"/>
        <family val="2"/>
        <scheme val="minor"/>
      </rPr>
      <t>Theobroma cacao</t>
    </r>
    <r>
      <rPr>
        <b/>
        <sz val="11"/>
        <color theme="1"/>
        <rFont val="Calibri"/>
        <family val="2"/>
        <scheme val="minor"/>
      </rPr>
      <t xml:space="preserve"> L.) en la región Amazónica del Ecuador a través de fertirrigación</t>
    </r>
  </si>
  <si>
    <r>
      <t>Evaluación sanitaria en ensayo fertirrigación en cacao  (</t>
    </r>
    <r>
      <rPr>
        <i/>
        <sz val="11"/>
        <color theme="1"/>
        <rFont val="Calibri"/>
        <family val="2"/>
        <scheme val="minor"/>
      </rPr>
      <t>Theobroma cacao</t>
    </r>
    <r>
      <rPr>
        <sz val="11"/>
        <color theme="1"/>
        <rFont val="Calibri"/>
        <family val="2"/>
        <scheme val="minor"/>
      </rPr>
      <t xml:space="preserve"> L.) (año3)</t>
    </r>
  </si>
  <si>
    <r>
      <t>Aplicación de manejo en ensayo fertirrigación en cacao  (</t>
    </r>
    <r>
      <rPr>
        <i/>
        <sz val="11"/>
        <color theme="1"/>
        <rFont val="Calibri"/>
        <family val="2"/>
        <scheme val="minor"/>
      </rPr>
      <t>Theobroma cacao</t>
    </r>
    <r>
      <rPr>
        <sz val="11"/>
        <color theme="1"/>
        <rFont val="Calibri"/>
        <family val="2"/>
        <scheme val="minor"/>
      </rPr>
      <t xml:space="preserve"> L.) (año3)</t>
    </r>
  </si>
  <si>
    <t>1 Informe técnico sobre la evaluación sanitaria del ensayo de fertirrigación en cacao (Año 3)</t>
  </si>
  <si>
    <r>
      <t xml:space="preserve">P6. Identificación de cepas de </t>
    </r>
    <r>
      <rPr>
        <b/>
        <i/>
        <sz val="11"/>
        <color theme="1"/>
        <rFont val="Calibri"/>
        <family val="2"/>
        <scheme val="minor"/>
      </rPr>
      <t>Trichoderma spp.</t>
    </r>
    <r>
      <rPr>
        <b/>
        <sz val="11"/>
        <color theme="1"/>
        <rFont val="Calibri"/>
        <family val="2"/>
        <scheme val="minor"/>
      </rPr>
      <t xml:space="preserve">, con capacidad de biocontrol a  </t>
    </r>
    <r>
      <rPr>
        <b/>
        <i/>
        <sz val="11"/>
        <color theme="1"/>
        <rFont val="Calibri"/>
        <family val="2"/>
        <scheme val="minor"/>
      </rPr>
      <t>Moniliophthora roreri</t>
    </r>
    <r>
      <rPr>
        <b/>
        <sz val="11"/>
        <color theme="1"/>
        <rFont val="Calibri"/>
        <family val="2"/>
        <scheme val="minor"/>
      </rPr>
      <t>, aisladas del norte de la Amazonía ecuatoriana</t>
    </r>
  </si>
  <si>
    <r>
      <t xml:space="preserve">Caracterizar y evaluar la capacidad antagónica sobre </t>
    </r>
    <r>
      <rPr>
        <i/>
        <sz val="11"/>
        <color theme="1"/>
        <rFont val="Calibri"/>
        <family val="2"/>
        <scheme val="minor"/>
      </rPr>
      <t>Moniliophthora roreri</t>
    </r>
    <r>
      <rPr>
        <sz val="11"/>
        <color theme="1"/>
        <rFont val="Calibri"/>
        <family val="2"/>
        <scheme val="minor"/>
      </rPr>
      <t xml:space="preserve"> de cepas de </t>
    </r>
    <r>
      <rPr>
        <i/>
        <sz val="11"/>
        <color theme="1"/>
        <rFont val="Calibri"/>
        <family val="2"/>
        <scheme val="minor"/>
      </rPr>
      <t xml:space="preserve">Trichoderma spp. </t>
    </r>
    <r>
      <rPr>
        <sz val="11"/>
        <color theme="1"/>
        <rFont val="Calibri"/>
        <family val="2"/>
        <scheme val="minor"/>
      </rPr>
      <t xml:space="preserve">en el laboratorio. </t>
    </r>
  </si>
  <si>
    <r>
      <t xml:space="preserve">1 Informe técnico preliminar sobre la caracterización y evaluación de la capacidad antagónica de cepas de </t>
    </r>
    <r>
      <rPr>
        <i/>
        <sz val="11"/>
        <color theme="1"/>
        <rFont val="Calibri"/>
        <family val="2"/>
        <scheme val="minor"/>
      </rPr>
      <t>Trichoderma spp.</t>
    </r>
    <r>
      <rPr>
        <sz val="11"/>
        <color theme="1"/>
        <rFont val="Calibri"/>
        <family val="2"/>
        <scheme val="minor"/>
      </rPr>
      <t xml:space="preserve"> sobre Monilia</t>
    </r>
  </si>
  <si>
    <t>1 Informe técnico preliminar sobre la evaluación de variables sanitarias en el ensayo de sistemas agroforestaler con pitahaya</t>
  </si>
  <si>
    <t>P7. Evaluación del efecto de sistemas agroforestales sobre variables sanitarias en el cultivo de pitahaya, en Palora</t>
  </si>
  <si>
    <t>Evaluación de variables sanitarias del ensayo SAF-pitahaya.</t>
  </si>
  <si>
    <t>P8A1</t>
  </si>
  <si>
    <t>Al menos 50 análisis realizados en el laboratorio de protección vegetal de la EECA (investigación - no facturados)</t>
  </si>
  <si>
    <t>P8. Brindar servicios de análisis de plagas</t>
  </si>
  <si>
    <t>Reporte trimestral de muestras analizadas</t>
  </si>
  <si>
    <t>Realizar análisis en el laboratorio de protección vegetal de la EECA de acuerdo a las necesidades institucionales y a los protocolos de investigación vigentes</t>
  </si>
  <si>
    <t>TRANSFERENCIA DE TRANSFERENCIA</t>
  </si>
  <si>
    <t>P1. Transferencia capacitación y Difusión de Tecnologías</t>
  </si>
  <si>
    <t>Perfil para día de campo, informe del evento</t>
  </si>
  <si>
    <t>Fabián Fernández</t>
  </si>
  <si>
    <t>Curso de capacitación en el rubro viveros, Rehabilitación de cacao, pos cosecha café y pastos-ganadería.</t>
  </si>
  <si>
    <t>Elaboración de Guiones y filmación de videos institucionales de  las fichas técnicas de ganadería y pastos tropicales</t>
  </si>
  <si>
    <t>La elaboración de guiones se coordinará con los especialistas de los rubros y la filmación de los videos con la DTT</t>
  </si>
  <si>
    <t>Textos actualizados para las fichas de cultivos</t>
  </si>
  <si>
    <t>Elaboración de una Guía de aprendizaje de café arábigo</t>
  </si>
  <si>
    <t>Guía de aprendizaje elaborada</t>
  </si>
  <si>
    <t>P2.Adaptación y eficiencia de variedades y líneas promisorias de arroz y Validación de tecnología para la producción de arroz en la Amazonía norte</t>
  </si>
  <si>
    <t>Protocolo del ensayo  aprobado</t>
  </si>
  <si>
    <t>Joffre Chávez</t>
  </si>
  <si>
    <t>libro de campo</t>
  </si>
  <si>
    <t>Sistematización de información de campo y elaboración de informe  técnico de arroz</t>
  </si>
  <si>
    <t xml:space="preserve">informe técnicos </t>
  </si>
  <si>
    <t>Cosecha, sistematización, análisis y elaboración de informe del ensayo de adaptación de híbridos de maiz</t>
  </si>
  <si>
    <t>Seguimiento en el manejo, evaluación sanitaria, agronómica y productiva en los ensayos de cacao en localidades  (GEP, Tiwintza- Morona Santiago, Santa Clara - Pastaza, Pacayacu - Sucumbíos, Río Negro Tungurahua.</t>
  </si>
  <si>
    <t xml:space="preserve">Elaboración de informes cuatrimestrales y anual </t>
  </si>
  <si>
    <t>informe técnico de avances</t>
  </si>
  <si>
    <t>Seguimiento en el manejo, evaluación sanitaria, agronómica y productiva en los ensayos de café robusta en  3 localidades  (38 clones EECA, 20 clones en GED - Morona),  (16 clones Loreto - Orellana).</t>
  </si>
  <si>
    <t xml:space="preserve"> Siembra de un ensayo de clones de café en la localidad de Lago Agrio, provincia de Sucumbíos</t>
  </si>
  <si>
    <t>libros de campo, croquis de campo</t>
  </si>
  <si>
    <t>Siembra de localidad pendiente 2018</t>
  </si>
  <si>
    <t>Seguimiento, manejo, evaluación sanitaria, agronómica y productiva en los ensayos de café arábigo en 5 localidades genotipos (híbridos y variedades) de café arábigo (45 genotipos en la GEP - Morona Santiago), (20  genotipos en GED - Morona), (20 genotipos en Archidona, 33 genotipos El Chaco - Napo), (15 genotipos en El Pangui Zamora Chinchipe)</t>
  </si>
  <si>
    <t>Seguimiento, manejo, evaluación sanitaria, agronómica y productiva en los ensayos de progenie de cacao provenientes de árboles de fincas de productores  en  3 localidades (Pangui - Zamora Chinchipe, San José, Santiago -  Tiwintza y Taisha - Morona,</t>
  </si>
  <si>
    <t>Activididades  que se desarrollan en el marco del proyecto de cacao MUSE (INIAP - CIRAD</t>
  </si>
  <si>
    <t>informe técnico de avances y libros de campo</t>
  </si>
  <si>
    <t>P8.Evaluación del comportamiento agronómico y productivo tres especies de pastos bajo sistemas como alternativa para la gestión sostenible de los recursos naturales en la Amazonía Ecuatoriana.</t>
  </si>
  <si>
    <t>Ensayos llevados por la Unidad de Pastaza Ing. Cristian Amores hasta Dic/2018</t>
  </si>
  <si>
    <t xml:space="preserve">Elaboración de informe para cierre de ensayo  </t>
  </si>
  <si>
    <t>informe técnico final</t>
  </si>
  <si>
    <t xml:space="preserve">Días de campo para la difusión de la  tecnología de producción de Narajilla Quitoense 2009, Bancos forrajeros y nutrición animal; y difusión de resultados de avances de la adaptación de clones de café  robusta.  </t>
  </si>
  <si>
    <t>3 días de campo / 5 cursos de capacitación / 2 guiones para filmación de videos / 1 ficha técnica / 1 Guía de aprendizaje para revisión</t>
  </si>
  <si>
    <t>Elaboración y actualización de la ficha técnica de Ganadería y pastos tropicales para la plataforma  SIGINIAP.</t>
  </si>
  <si>
    <t>Perfil de capacitación, informe del evento</t>
  </si>
  <si>
    <t>Guíones y filmación de videos</t>
  </si>
  <si>
    <t>Eventos liderados por la EECA y se coordinaran con los Prog/Dept. de su competencias</t>
  </si>
  <si>
    <t xml:space="preserve">Se coordinarán con los especialistas de los  Prog./Dep. de la EECA para su ejecución </t>
  </si>
  <si>
    <t xml:space="preserve">Los documentos de las fichas se definirán con los especialistas de los rubros. </t>
  </si>
  <si>
    <t xml:space="preserve">Elaboración de protocolo para la validación de la tecnología de producción de arroz y adaptación de nuevas variedades y líneas </t>
  </si>
  <si>
    <t xml:space="preserve">Siembra, seguimiento, manejo, evaluación y cosecha de ensayos de validación de tecnología de producción de arroz </t>
  </si>
  <si>
    <t xml:space="preserve">Siembra, seguimiento, manejo, evaluación y cosecha del  ensayos de adaptación de variedades y líneas promisorias de arroz </t>
  </si>
  <si>
    <t>1 Informe técnico de la validación de tecnología de producción de arroz</t>
  </si>
  <si>
    <t>Se coordinan los trabajos con los programas y especialistas de la Estación Litoral Sur</t>
  </si>
  <si>
    <t>P3. Adaptación y eficiencia de hibridos de maíz en la AmazonÍa y Validación de tecnología para la producción de maiz en la Amazonía norte</t>
  </si>
  <si>
    <t>1 Informe técnico de la validación de híbridos de maíz en la Amazonía</t>
  </si>
  <si>
    <t xml:space="preserve">Se coordinan los trabajos con los programas y especialistas de las Estaciones Portoviejo y Pichilingue </t>
  </si>
  <si>
    <r>
      <t xml:space="preserve">P4.Evaluación del comportamiento agronómico, productivo y sanitario de 11 clones mejorados de cacao </t>
    </r>
    <r>
      <rPr>
        <b/>
        <i/>
        <sz val="11"/>
        <color theme="1"/>
        <rFont val="Calibri"/>
        <family val="2"/>
        <scheme val="minor"/>
      </rPr>
      <t>Theobroma cacao</t>
    </r>
    <r>
      <rPr>
        <b/>
        <sz val="11"/>
        <color theme="1"/>
        <rFont val="Calibri"/>
        <family val="2"/>
        <scheme val="minor"/>
      </rPr>
      <t xml:space="preserve"> L., en los agroecosistemas cacaoteros de la Región Amazónica</t>
    </r>
  </si>
  <si>
    <t>Actividades de ARRASTRE que se desarrollan de manera conjunta con el Programa de café y cacao de la EECA</t>
  </si>
  <si>
    <r>
      <t>P5.Evaluación del comportamiento productivo, sanitario y calidad de clones mejorados de café robusta (</t>
    </r>
    <r>
      <rPr>
        <b/>
        <i/>
        <sz val="11"/>
        <color theme="1"/>
        <rFont val="Calibri"/>
        <family val="2"/>
        <scheme val="minor"/>
      </rPr>
      <t>Coffea canephora</t>
    </r>
    <r>
      <rPr>
        <b/>
        <sz val="11"/>
        <color theme="1"/>
        <rFont val="Calibri"/>
        <family val="2"/>
        <scheme val="minor"/>
      </rPr>
      <t xml:space="preserve">) en las principales agroecositemas cafetaleros de la Amazonía ecuatoriana Fase 1 (establecimiento) </t>
    </r>
  </si>
  <si>
    <t>1 Informe técnico de avances de la validación de clones mejorados de cacao en la Amazonía</t>
  </si>
  <si>
    <t>1 informe técnico de avances de la validación de clones mejorados de café robusta en al Amazonía</t>
  </si>
  <si>
    <r>
      <t>P6.Adaptación del comportamiento productivo, sanitario y calidad de los genotipos  (Híbridos y variedades) de café arábigo (</t>
    </r>
    <r>
      <rPr>
        <b/>
        <i/>
        <sz val="11"/>
        <color theme="1"/>
        <rFont val="Calibri"/>
        <family val="2"/>
        <scheme val="minor"/>
      </rPr>
      <t>Coffea arabiga</t>
    </r>
    <r>
      <rPr>
        <b/>
        <sz val="11"/>
        <color theme="1"/>
        <rFont val="Calibri"/>
        <family val="2"/>
        <scheme val="minor"/>
      </rPr>
      <t>) (Fase 1 establecimiento)</t>
    </r>
  </si>
  <si>
    <t>P6A2</t>
  </si>
  <si>
    <t>Actividades se desarrollan de manera conjunta con el Programa de café y cacao de la EECA</t>
  </si>
  <si>
    <t>P7.Evaluación de descendencias de cacao adaptados a las condiciones climáticas de la Amazonía</t>
  </si>
  <si>
    <t>1 informe técnico de avances de la validación de genotipos de café arábigo en al Amazonía</t>
  </si>
  <si>
    <t>1 informe técnico de avances de la evaluación de progenies de cacao provenientes de árboles de fincas de productores</t>
  </si>
  <si>
    <t>P7A2</t>
  </si>
  <si>
    <t>P7A3</t>
  </si>
  <si>
    <t xml:space="preserve">Identificación y selección de cacao finos en fincas de productores en Taisha- Morona Santiago y Kapawi - Pastaza; establecimiento de colecciones de germoplasma con actores locales. </t>
  </si>
  <si>
    <t>Visita para diagnóstico y cierre final de ensayos de evaluación y adaptación de 3 especies de pastos + un local  en dos localidades (10 de Agosto - Pastaza y Palora - Morona)</t>
  </si>
  <si>
    <t>1 informe técnico final de la evaluación del comportamiento de tres especies de pastos en dos localidades de la Amazonía ecuatoriana</t>
  </si>
  <si>
    <t>P8A2</t>
  </si>
  <si>
    <t>PRODUCCIÓN</t>
  </si>
  <si>
    <t xml:space="preserve"> Producción agricola y pecuaria de la EECA</t>
  </si>
  <si>
    <t>Cosecha, recolección y venta de fruta de palma, plátano</t>
  </si>
  <si>
    <t>Reporte de ventas</t>
  </si>
  <si>
    <t>Equipo DPS</t>
  </si>
  <si>
    <t>Manejo agronomico de lotes</t>
  </si>
  <si>
    <t>Libros de campo en software</t>
  </si>
  <si>
    <t>Seguimiento de actividades</t>
  </si>
  <si>
    <t xml:space="preserve">Producción de plantas </t>
  </si>
  <si>
    <t>Multiplicar plantas por semilla, injertas y clonales.</t>
  </si>
  <si>
    <t>Reporte de ventas, actas MAG-MAE</t>
  </si>
  <si>
    <t>Manejo de viveros</t>
  </si>
  <si>
    <t>Producción de material vegetal</t>
  </si>
  <si>
    <t xml:space="preserve">Producir material vegetal </t>
  </si>
  <si>
    <t>Manejo de jardines clonales</t>
  </si>
  <si>
    <t>Aproximadamente 400 t de fruta de palma aceitera</t>
  </si>
  <si>
    <t>Aproximadamente 5000 varetas de cacao</t>
  </si>
  <si>
    <t xml:space="preserve">Libro de campo y hoja de Excel </t>
  </si>
  <si>
    <t xml:space="preserve">Julio Macas </t>
  </si>
  <si>
    <t xml:space="preserve">Mantenimiento agronómico (chapia, corona, fertilización, control fitosanitario, corte e incorporación de leguminosas  y poda) SAF de Pitahaya </t>
  </si>
  <si>
    <t xml:space="preserve">Libro de campo e informe </t>
  </si>
  <si>
    <t xml:space="preserve">Mantenimiento agronómico (chapia, corona, fertilización, control fitosanitario, corte e incorporación de tutores y poda) Tutores vivos  de Pitahaya </t>
  </si>
  <si>
    <t xml:space="preserve">Evaluaciones de biomasa de leguminosas, biomasa de lombrices del ensayo de tutores vivos </t>
  </si>
  <si>
    <t xml:space="preserve">formato de evaluación y hoja en excel </t>
  </si>
  <si>
    <t xml:space="preserve">Implantación y mantenimiento de un nuevo lote de pitahaya en sistema de tutores vivos </t>
  </si>
  <si>
    <t xml:space="preserve">Seguimiento, apoyo en evaluación, apoyo en actividades de manejo agronómico en 2 en ensayos en finca de productor </t>
  </si>
  <si>
    <t>libro de campo informe, hoja excel</t>
  </si>
  <si>
    <t>Selección, etiquetado, cosecha y envió de frutos de pitahaya al laboratorio de alimentos de la EECA</t>
  </si>
  <si>
    <t>Toma de datos de producción (cada 15 días), mantenimiento agronómico (chapia, coronas, controles fitosanitarios y poda) de café</t>
  </si>
  <si>
    <t xml:space="preserve">Libro de campo, informe y hoja Excel </t>
  </si>
  <si>
    <t>P3. Alternativa tecnológica para la producción de naranjilla bajo sistema agroforestal tipo callejones</t>
  </si>
  <si>
    <t>Libro de campo, informe y hoja Excel</t>
  </si>
  <si>
    <t>Mantenimiento agronómico (chapia, coronas, controles fitosanitarios, poda y amarre de plantas)</t>
  </si>
  <si>
    <t xml:space="preserve"> Julio Macas </t>
  </si>
  <si>
    <t>Mantenimiento agronómico (coronas, chapia, fertilización, controles fitosanitarios y podas) de  mandarina Var Chonera y Común lotes para la producción y comercialización</t>
  </si>
  <si>
    <t>Informe - libro de campo</t>
  </si>
  <si>
    <t xml:space="preserve">Mantenimiento agronómico (coronas, chapia, fertilización, controles fitosanitarios y podas) de cacao, lotes para la producción y comercialización de Cacao Nacional criollo fino de aroma </t>
  </si>
  <si>
    <t xml:space="preserve">P6. Producción de plantas, Semillas de frutales Priorizados de la Zona </t>
  </si>
  <si>
    <t>Informe y registro de ventas</t>
  </si>
  <si>
    <t>GRANJA EXPERIMENTAL PALORA</t>
  </si>
  <si>
    <t>P1.Alternativa tecnológica para la producción sostenible, caracterización fisicoquímica y estudio de poscosecha de Pitahaya</t>
  </si>
  <si>
    <t xml:space="preserve">Evaluaciones de biomasa de leguminosas, biomasa de lombrices, de rendimiento (longitud y diámetro de frutos, número y peso de frutos por planta ) SAF de Pitahaya </t>
  </si>
  <si>
    <t>1 Informe técnico anual sobre las actividades realizadas en los ensayos de pitahaya establecidos en la GEP y fincas de productores de la zona</t>
  </si>
  <si>
    <t>Libro de campo y facturas de envío</t>
  </si>
  <si>
    <t>En los meses señalados se realizarán evaluaciones de biomasa de leguminosas y de rendimiento</t>
  </si>
  <si>
    <t xml:space="preserve">Todos los meses se realizará el manejo agronómico </t>
  </si>
  <si>
    <t xml:space="preserve">Se comenzará con las evaluaciones </t>
  </si>
  <si>
    <t xml:space="preserve">Hasta junio se pretende implementar el nuevo lote </t>
  </si>
  <si>
    <t>El ensayo ya se está implementando</t>
  </si>
  <si>
    <t>Las muestras se enviarán en función de la producción</t>
  </si>
  <si>
    <t>P2. Evaluación  multilocal bajo las condiciones de la RAE, de materiales de cacao nacional  y café arábigo</t>
  </si>
  <si>
    <t>Toma de datos de producción Mantenimiento agronómico (chapia, corona, control fitosanitario y poda) en clones de  cacao</t>
  </si>
  <si>
    <t>Mantenimiento agronómico (chapia, coronas, controles fitosanitarios y poda) de híbridos de cacao</t>
  </si>
  <si>
    <t>1 Informe técnico anual sobre las actividades de mantenimiento y evaluación en los ensayos de validación de cacao y café arábigo en la GEP</t>
  </si>
  <si>
    <t xml:space="preserve">Todos los meses se realizarán evaluaciones y mantenimiento </t>
  </si>
  <si>
    <t>Todos los meses se realizará el manejo agronómico</t>
  </si>
  <si>
    <t>Evaluación  de biomasa de leguminosas, biomasa de lombrices, incidencia de plagas y enfermedades y producción (número de frutos por planta, peso de frutos por planta)</t>
  </si>
  <si>
    <t>Evaluaciones durante todo el año</t>
  </si>
  <si>
    <t>Mantenimiento agronómico durante todo el año</t>
  </si>
  <si>
    <t>1 Informe técnico anual sobre las actividades realizadas en el ensayo de naranjilla bajo sistema agroforestal</t>
  </si>
  <si>
    <t>P4.Desarrollo de alternativas tecnológicas en sistemas silvopastoriles adaptados a diferentes pisos altitudinales de la RAE</t>
  </si>
  <si>
    <t xml:space="preserve">Evaluación  de materia seca, pisoteo, pesos de animales, toma y envío de muestras de pastos </t>
  </si>
  <si>
    <t xml:space="preserve">Mantenimiento agronómico (chapia, corte de pastos limpieza caminos) del sistema silvopastoril y banco forrajero, cuidado de ganado </t>
  </si>
  <si>
    <t xml:space="preserve"> Entre mayo y junio concluirá la construcción del establo</t>
  </si>
  <si>
    <t xml:space="preserve">Establecimiento de módulo de producción bovina semi estabulado </t>
  </si>
  <si>
    <t>P5.Mantenimiento de los huertos de producción, Proyecto para producción comercial de frutales.</t>
  </si>
  <si>
    <t xml:space="preserve">Mantenimiento agronómico (coronas, chapia, fertilización, controles fitosanitarios y podas) lotes para la producción y comercialización de limón meyer, tahití y  sutil </t>
  </si>
  <si>
    <t>1 Informe técnico anual sobre el mantenimiento de lotes de cítricos y comercialización de frutos</t>
  </si>
  <si>
    <t>Producir y comercializar plantas (maracuyá dulce, plátano, cítricos, naranjilla, especies forestales, leguminosas para sistemas agroforestales)</t>
  </si>
  <si>
    <t>Producción durante todo el año</t>
  </si>
  <si>
    <t>Al menos 50 plantas de cada especie priorizada producidas</t>
  </si>
  <si>
    <t>GRANJA EXPERIMENTAL DOMONO</t>
  </si>
  <si>
    <t>P1. Mejoramiento genético</t>
  </si>
  <si>
    <t>Javier Chuquimarca</t>
  </si>
  <si>
    <t>Producción de pies de cría</t>
  </si>
  <si>
    <t>Registros - Reporte de ventas</t>
  </si>
  <si>
    <t>Producción de leche remanente de los procesos de mejoramiento genético del ganado bovino</t>
  </si>
  <si>
    <t>P2. Manejo de pastos</t>
  </si>
  <si>
    <t>1  Informe mensual de resultados de la rehabilitación de pastos</t>
  </si>
  <si>
    <t>Todos los meses se manejará  las zonas de pastoreo y/o recuperación de los mismos</t>
  </si>
  <si>
    <t>Limpieza de malezas</t>
  </si>
  <si>
    <t>Planificaciones e informes semanales</t>
  </si>
  <si>
    <t>Resiembra de pastos</t>
  </si>
  <si>
    <t>P3. Rehabilitación  de cercados eléctricos</t>
  </si>
  <si>
    <t>1  Informe de resultados de la implementación de cercados eléctricos en los potreros</t>
  </si>
  <si>
    <t>Todos los meses se verificara  el cambio  de las lineas de corriente</t>
  </si>
  <si>
    <t xml:space="preserve">Obtención de postes </t>
  </si>
  <si>
    <t>P4. Evaluación de clones y poblaciones hibridas  bajo las condiciones de la RAE de materiales de cacao nacional, café arábigo y café robusta.</t>
  </si>
  <si>
    <t>1  Informe de resultados de las evaluaciones y mantenimientos realizados.</t>
  </si>
  <si>
    <t xml:space="preserve">Libro de campo, informe y base de  datos en Excel </t>
  </si>
  <si>
    <t xml:space="preserve">Mensualmente  se realizarán evaluaciones y mantenimiento </t>
  </si>
  <si>
    <t>Mensualmente se realizarán manejos agronómicos</t>
  </si>
  <si>
    <t xml:space="preserve">Mantenimiento, aprovechamiento de especies forrajeras y suplementación, levantamiento de datos, linea base de suelos </t>
  </si>
  <si>
    <t>P6. Levantamiento de catastro de la Granja Experimental Domono (zonificación)</t>
  </si>
  <si>
    <t>Levantamiento  catastral de la GED</t>
  </si>
  <si>
    <t>7920 litros de leche y 12 pies de cría entre la raza Charolais y Brown Swiss (machos)</t>
  </si>
  <si>
    <t>Enmiendas de cal agricola</t>
  </si>
  <si>
    <t>Alzado de alambre galvanizado</t>
  </si>
  <si>
    <t>Verificación de líneas de corriente</t>
  </si>
  <si>
    <t>Toma de datos de producción (cada 30 días), mantenimiento agronómico (chapia y poda) de café robusta y arábigo.</t>
  </si>
  <si>
    <t>Toma de datos de producción y mantenimiento agronómico (chapia y poda) en cacaos híbridos y clones.</t>
  </si>
  <si>
    <t>Mantenimiento agronómico (chapia, coronas, controles fitosanitarios y poda) de lote de cacao en descanso.</t>
  </si>
  <si>
    <t>P5. Evaluación de la productividad, rentabilidad y generación de servicios ambientales de un sistema de producción de ganadería sostenible para la Región Sur de la Amazonía del Ecuador</t>
  </si>
  <si>
    <t>Aprovechamiento de especies forrajeras semanalmente</t>
  </si>
  <si>
    <t>P5A5</t>
  </si>
  <si>
    <t>P6A6</t>
  </si>
  <si>
    <t>1 Informe técnico anual sobre los avances y actividades en el sistema de producción de ganadería sostenible en la GED</t>
  </si>
  <si>
    <t>1 Informe técnico anual sobre los avances en el levantamiento de catastro de la GED</t>
  </si>
  <si>
    <t>Recorrido del perímetro del predio y zonificación del uso actual del suelo de la GED, mediante el uso de software ARCGIS.</t>
  </si>
  <si>
    <t xml:space="preserve">DIRECCION </t>
  </si>
  <si>
    <t>Remuneraciones Unificadas</t>
  </si>
  <si>
    <t>DENAREF</t>
  </si>
  <si>
    <t>CAFÉ Y CACAO</t>
  </si>
  <si>
    <t>FORESTERIA</t>
  </si>
  <si>
    <t xml:space="preserve">SUELOS </t>
  </si>
  <si>
    <t xml:space="preserve">ALIMENTOS </t>
  </si>
  <si>
    <t>PALORA</t>
  </si>
  <si>
    <t>DOMONO</t>
  </si>
  <si>
    <t>FINANCIERO</t>
  </si>
  <si>
    <t>TRANSFERENCIA</t>
  </si>
  <si>
    <t>TALENTO HUMANO</t>
  </si>
  <si>
    <t>Salarios Unificados</t>
  </si>
  <si>
    <t>Decimo Tercer Sueldo</t>
  </si>
  <si>
    <t>Decimo Cuarto Sueldo</t>
  </si>
  <si>
    <t>Alimentacion</t>
  </si>
  <si>
    <t>Horas Extraordinarias y Suplementarias</t>
  </si>
  <si>
    <t>Servicios Personales por Contrato</t>
  </si>
  <si>
    <t>Aporte Patronal</t>
  </si>
  <si>
    <t>Fondo de Reserva</t>
  </si>
  <si>
    <t>ADMINISTRACION</t>
  </si>
  <si>
    <t>Energia Electrica</t>
  </si>
  <si>
    <t>530105</t>
  </si>
  <si>
    <t>Telecomunicaciones</t>
  </si>
  <si>
    <t>530106</t>
  </si>
  <si>
    <t>Servicio de Correo</t>
  </si>
  <si>
    <t>530204</t>
  </si>
  <si>
    <t>Edicion - Impresion - Reproduccion - Publicaciones - Suscripciones - Fotocopiado - Traduccion - Empastado - Enmarcacion - Serigrafia - Fotografia - Carnetizacion - Filmacion e Imagenes Satelitales</t>
  </si>
  <si>
    <t>530301</t>
  </si>
  <si>
    <t>Pasajes al Interior</t>
  </si>
  <si>
    <t>530303</t>
  </si>
  <si>
    <t>Viaticos y Subsistencias en el Interior</t>
  </si>
  <si>
    <t>530402</t>
  </si>
  <si>
    <t>Edificios- Locales- Residencias y Cableado Estructurado (Instalacion - Mantenimiento y Reparacion)</t>
  </si>
  <si>
    <t>530404</t>
  </si>
  <si>
    <t>Maquinarias y Equipos (Instalacion- Mantenimiento y Reparacion)</t>
  </si>
  <si>
    <t>530405</t>
  </si>
  <si>
    <t>Vehiculos (Servicio para Mantenimiento y Reparacion)</t>
  </si>
  <si>
    <t>530609</t>
  </si>
  <si>
    <t>Investigaciones Profesionales y Analisis de Laboratorio</t>
  </si>
  <si>
    <t>530701</t>
  </si>
  <si>
    <t>Desarrollo, Actualización, Asistencia Técnica y Soporte de Sistemas Informáticos</t>
  </si>
  <si>
    <t>530704</t>
  </si>
  <si>
    <t>Mantenimiento y Reparacion de Equipos y Sistemas Informaticos</t>
  </si>
  <si>
    <t>530802</t>
  </si>
  <si>
    <t>Vestuario- Lenceria- Prendas de Proteccion- y- Accesorios para Uniformes del personal de proteccion vigilancia y seguridad</t>
  </si>
  <si>
    <t>530803</t>
  </si>
  <si>
    <t>Combustibles y Lubricantes</t>
  </si>
  <si>
    <t>530804</t>
  </si>
  <si>
    <t>Materiales de Oficina</t>
  </si>
  <si>
    <t>530805</t>
  </si>
  <si>
    <t>Materiales de Aseo</t>
  </si>
  <si>
    <t>530811</t>
  </si>
  <si>
    <t>Insumos Materiales y Suministros para Construccion Electricidad Plomeria Carpinteria Senalizacion Vial Navegacion Contra Incendios y placas</t>
  </si>
  <si>
    <t>530813</t>
  </si>
  <si>
    <t>Repuestos y Accesorios</t>
  </si>
  <si>
    <t>530829</t>
  </si>
  <si>
    <t>Insumos Materiales Suministros y bienes para Investigacion</t>
  </si>
  <si>
    <t xml:space="preserve"> Tasas Generales- Impuestos- Contribuciones- Permisos- Licencias y Patentes</t>
  </si>
  <si>
    <t xml:space="preserve">ADMINISTRACIÓN </t>
  </si>
  <si>
    <t>GANADERÍA</t>
  </si>
  <si>
    <t xml:space="preserve">DIRECCIÓN </t>
  </si>
  <si>
    <t>PLANIFICACIÓN</t>
  </si>
  <si>
    <t>PROTECCION VEGETAL</t>
  </si>
  <si>
    <t>TODA LA ESTACIÓN</t>
  </si>
  <si>
    <t>ADMINISTRACIÓN</t>
  </si>
  <si>
    <t>SUELOS</t>
  </si>
  <si>
    <t>Central de la Amazonía</t>
  </si>
  <si>
    <t>Venta de  varetas de Cacao Nacional.</t>
  </si>
  <si>
    <t>Durante el 2019, se producirá aproximadamente 5000 varetas de Cacao Nacional.</t>
  </si>
  <si>
    <t>Venta de plantas de Cacao Nacional.</t>
  </si>
  <si>
    <t>Durante el 2019, se producirá aproximadamente  5.000  plantas de Cacao Nacional.</t>
  </si>
  <si>
    <t>Durante el 2019, se producirá aproximadamente 400 toneladas de fruta de  Palma de Aceite.</t>
  </si>
  <si>
    <t xml:space="preserve">Análisis de Laboratorio </t>
  </si>
  <si>
    <t>Para el 2019, se analizaran al menos 500 muestras de clientes externos.</t>
  </si>
  <si>
    <t>Producción de leche, venta de terneros</t>
  </si>
  <si>
    <t>Para el año 2019, se proyecta aproximadamene vender 7920 litros de leche y 12 pies de cría entre la raza charo y brown swiss (machos)</t>
  </si>
  <si>
    <t>Venta de toneladas de fruta de Palma de Aceite.</t>
  </si>
  <si>
    <t>Energía eléctrica</t>
  </si>
  <si>
    <t>Servicio de correo</t>
  </si>
  <si>
    <t>Matriculación vehículos + Impuestos</t>
  </si>
  <si>
    <t>Toda la Estación</t>
  </si>
  <si>
    <t>Pasajes al interior</t>
  </si>
  <si>
    <t>Viáticos y subsistencias en el interior</t>
  </si>
  <si>
    <t>Administración</t>
  </si>
  <si>
    <t>Mantenimiento maquinaria, generadores de energía eléctrica y planta de agua</t>
  </si>
  <si>
    <t>Laboratorios</t>
  </si>
  <si>
    <t>Mantenimiento de vehículos</t>
  </si>
  <si>
    <t>Actualización de software</t>
  </si>
  <si>
    <t>Uniformes para personal código de trabajo</t>
  </si>
  <si>
    <t>Combustibles para vehículos y maquinaria</t>
  </si>
  <si>
    <t>Insumos para mantenimiento estación</t>
  </si>
  <si>
    <t>Repuestos para mantenimiento de vehículos</t>
  </si>
  <si>
    <t>Insumos Agrícolas, Materiales y reactivos para laboratorio</t>
  </si>
  <si>
    <t>Aproximadamente 5000 plantas de cacao nacional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</si>
</sst>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 #,##0.00_);_(&quot;$&quot;\ * \(#,##0.00\);_(&quot;$&quot;\ * &quot;-&quot;??_);_(@_)"/>
    <numFmt numFmtId="43" formatCode="_(* #,##0.00_);_(* \(#,##0.00\);_(* &quot;-&quot;??_);_(@_)"/>
    <numFmt numFmtId="164" formatCode="&quot;$&quot;\ #,##0.00"/>
    <numFmt numFmtId="165" formatCode="dd/mm/yyyy;@"/>
    <numFmt numFmtId="166" formatCode="00"/>
    <numFmt numFmtId="167" formatCode="_(* #,##0_);_(* \(#,##0\);_(* &quot;-&quot;??_);_(@_)"/>
    <numFmt numFmtId="168" formatCode="_-* #,##0.00\ _€_-;\-* #,##0.00\ _€_-;_-* &quot;-&quot;??\ _€_-;_-@_-"/>
    <numFmt numFmtId="169" formatCode="_-* #,##0.00_-;\-* #,##0.00_-;_-* &quot;-&quot;??_-;_-@_-"/>
  </numFmts>
  <fonts count="38">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scheme val="minor"/>
    </font>
    <font>
      <sz val="11"/>
      <name val="Calibri"/>
      <family val="2"/>
      <scheme val="minor"/>
    </font>
    <font>
      <sz val="12"/>
      <color theme="1"/>
      <name val="Calibri"/>
      <family val="2"/>
      <scheme val="minor"/>
    </font>
    <font>
      <sz val="10"/>
      <color rgb="FF000000"/>
      <name val="Times New Roman"/>
      <family val="1"/>
    </font>
    <font>
      <b/>
      <sz val="9"/>
      <name val="Arial"/>
      <family val="2"/>
    </font>
    <font>
      <b/>
      <sz val="9"/>
      <color rgb="FF000000"/>
      <name val="Arial"/>
      <family val="2"/>
    </font>
    <font>
      <sz val="9"/>
      <name val="Arial"/>
      <family val="2"/>
    </font>
    <font>
      <sz val="11"/>
      <color theme="0"/>
      <name val="Calibri"/>
      <family val="2"/>
      <scheme val="minor"/>
    </font>
    <font>
      <sz val="10"/>
      <color theme="0"/>
      <name val="Times New Roman"/>
      <family val="1"/>
    </font>
    <font>
      <b/>
      <sz val="12"/>
      <color theme="0"/>
      <name val="Calibri"/>
      <family val="2"/>
      <scheme val="minor"/>
    </font>
    <font>
      <b/>
      <sz val="12"/>
      <color theme="1"/>
      <name val="Calibri"/>
      <family val="2"/>
      <scheme val="minor"/>
    </font>
    <font>
      <sz val="12"/>
      <color theme="0"/>
      <name val="Calibri"/>
      <family val="2"/>
      <scheme val="minor"/>
    </font>
    <font>
      <b/>
      <sz val="12"/>
      <color rgb="FF000099"/>
      <name val="Calibri"/>
      <family val="2"/>
      <scheme val="minor"/>
    </font>
    <font>
      <b/>
      <i/>
      <sz val="12"/>
      <color rgb="FF006600"/>
      <name val="Calibri"/>
      <family val="2"/>
      <scheme val="minor"/>
    </font>
    <font>
      <sz val="10"/>
      <name val="Arial"/>
      <family val="2"/>
    </font>
    <font>
      <sz val="10"/>
      <name val="Lohit Hindi"/>
      <family val="2"/>
    </font>
    <font>
      <u/>
      <sz val="11"/>
      <color theme="10"/>
      <name val="Calibri"/>
      <family val="2"/>
      <scheme val="minor"/>
    </font>
    <font>
      <u/>
      <sz val="11"/>
      <color theme="11"/>
      <name val="Calibri"/>
      <family val="2"/>
      <scheme val="minor"/>
    </font>
    <font>
      <sz val="11"/>
      <color rgb="FFFF0000"/>
      <name val="Calibri"/>
      <family val="2"/>
      <scheme val="minor"/>
    </font>
    <font>
      <b/>
      <i/>
      <sz val="11"/>
      <color theme="1"/>
      <name val="Calibri"/>
      <family val="2"/>
      <scheme val="minor"/>
    </font>
    <font>
      <i/>
      <sz val="11"/>
      <color theme="1"/>
      <name val="Calibri"/>
      <family val="2"/>
      <scheme val="minor"/>
    </font>
    <font>
      <i/>
      <sz val="11"/>
      <color indexed="8"/>
      <name val="Calibri"/>
      <family val="2"/>
    </font>
    <font>
      <b/>
      <i/>
      <sz val="11"/>
      <color indexed="8"/>
      <name val="Calibri"/>
      <family val="2"/>
      <scheme val="minor"/>
    </font>
    <font>
      <b/>
      <sz val="11"/>
      <color indexed="8"/>
      <name val="Calibri"/>
      <family val="2"/>
      <scheme val="minor"/>
    </font>
    <font>
      <sz val="11"/>
      <color indexed="8"/>
      <name val="Calibri"/>
      <family val="2"/>
    </font>
    <font>
      <sz val="9"/>
      <name val="Calibri"/>
      <family val="2"/>
    </font>
    <font>
      <sz val="11"/>
      <color theme="1"/>
      <name val="Arial"/>
      <family val="2"/>
    </font>
    <font>
      <sz val="11"/>
      <name val="Arial"/>
      <family val="2"/>
    </font>
    <font>
      <sz val="11"/>
      <color theme="1"/>
      <name val="Arial Narrow"/>
      <family val="2"/>
    </font>
    <font>
      <b/>
      <sz val="16"/>
      <color theme="0"/>
      <name val="Calibri"/>
      <family val="2"/>
      <scheme val="minor"/>
    </font>
  </fonts>
  <fills count="1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9" tint="-0.249977111117893"/>
        <bgColor indexed="64"/>
      </patternFill>
    </fill>
    <fill>
      <patternFill patternType="solid">
        <fgColor rgb="FF00CC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BEBEBE"/>
      </patternFill>
    </fill>
    <fill>
      <patternFill patternType="solid">
        <fgColor rgb="FFDCE6F0"/>
      </patternFill>
    </fill>
    <fill>
      <patternFill patternType="solid">
        <fgColor rgb="FFFCE9D9"/>
      </patternFill>
    </fill>
    <fill>
      <patternFill patternType="solid">
        <fgColor rgb="FFEDEBE0"/>
      </patternFill>
    </fill>
    <fill>
      <patternFill patternType="solid">
        <fgColor rgb="FFFFFF00"/>
        <bgColor indexed="64"/>
      </patternFill>
    </fill>
    <fill>
      <patternFill patternType="solid">
        <fgColor theme="4" tint="-0.249977111117893"/>
        <bgColor indexed="64"/>
      </patternFill>
    </fill>
    <fill>
      <patternFill patternType="solid">
        <fgColor theme="5" tint="0.39997558519241921"/>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medium">
        <color auto="1"/>
      </left>
      <right style="medium">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medium">
        <color auto="1"/>
      </left>
      <right style="medium">
        <color auto="1"/>
      </right>
      <top style="medium">
        <color auto="1"/>
      </top>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style="thin">
        <color auto="1"/>
      </top>
      <bottom/>
      <diagonal/>
    </border>
    <border>
      <left style="thin">
        <color auto="1"/>
      </left>
      <right/>
      <top/>
      <bottom/>
      <diagonal/>
    </border>
    <border>
      <left style="medium">
        <color auto="1"/>
      </left>
      <right style="thin">
        <color auto="1"/>
      </right>
      <top/>
      <bottom/>
      <diagonal/>
    </border>
    <border>
      <left style="thin">
        <color auto="1"/>
      </left>
      <right style="medium">
        <color auto="1"/>
      </right>
      <top/>
      <bottom/>
      <diagonal/>
    </border>
    <border>
      <left/>
      <right style="thin">
        <color auto="1"/>
      </right>
      <top/>
      <bottom/>
      <diagonal/>
    </border>
  </borders>
  <cellStyleXfs count="33">
    <xf numFmtId="0" fontId="0" fillId="0" borderId="0"/>
    <xf numFmtId="43" fontId="3" fillId="0" borderId="0" applyFont="0" applyFill="0" applyBorder="0" applyAlignment="0" applyProtection="0"/>
    <xf numFmtId="9" fontId="3" fillId="0" borderId="0" applyFont="0" applyFill="0" applyBorder="0" applyAlignment="0" applyProtection="0"/>
    <xf numFmtId="0" fontId="10" fillId="0" borderId="0"/>
    <xf numFmtId="43" fontId="10" fillId="0" borderId="0" applyFont="0" applyFill="0" applyBorder="0" applyAlignment="0" applyProtection="0"/>
    <xf numFmtId="0" fontId="11" fillId="0" borderId="0"/>
    <xf numFmtId="167" fontId="3" fillId="0" borderId="0" applyFont="0" applyFill="0" applyBorder="0" applyAlignment="0" applyProtection="0"/>
    <xf numFmtId="0" fontId="3" fillId="0" borderId="5" applyBorder="0">
      <alignment horizontal="center"/>
    </xf>
    <xf numFmtId="0" fontId="22" fillId="0" borderId="0"/>
    <xf numFmtId="0" fontId="22" fillId="0" borderId="0"/>
    <xf numFmtId="0" fontId="22"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44" fontId="3" fillId="0" borderId="0" applyFont="0" applyFill="0" applyBorder="0" applyAlignment="0" applyProtection="0"/>
    <xf numFmtId="169" fontId="3" fillId="0" borderId="0" applyFont="0" applyFill="0" applyBorder="0" applyAlignment="0" applyProtection="0"/>
    <xf numFmtId="0" fontId="1" fillId="0" borderId="0"/>
  </cellStyleXfs>
  <cellXfs count="522">
    <xf numFmtId="0" fontId="0" fillId="0" borderId="0" xfId="0"/>
    <xf numFmtId="0" fontId="0" fillId="0" borderId="0" xfId="0" applyAlignment="1">
      <alignment horizontal="center"/>
    </xf>
    <xf numFmtId="165" fontId="3" fillId="0" borderId="1" xfId="2" applyNumberFormat="1" applyFont="1" applyBorder="1" applyAlignment="1">
      <alignment horizontal="center" vertical="center"/>
    </xf>
    <xf numFmtId="0" fontId="0" fillId="0" borderId="0" xfId="0" applyAlignment="1">
      <alignment horizontal="center" vertical="center"/>
    </xf>
    <xf numFmtId="0" fontId="4" fillId="2" borderId="0" xfId="0" applyFont="1" applyFill="1" applyAlignment="1">
      <alignment vertical="center"/>
    </xf>
    <xf numFmtId="10" fontId="0" fillId="0" borderId="1" xfId="2" applyNumberFormat="1" applyFont="1" applyBorder="1" applyAlignment="1">
      <alignment horizontal="center" vertical="center"/>
    </xf>
    <xf numFmtId="9" fontId="0" fillId="0" borderId="1" xfId="2" applyFont="1" applyFill="1" applyBorder="1" applyAlignment="1">
      <alignment horizontal="center" vertical="center"/>
    </xf>
    <xf numFmtId="9" fontId="0" fillId="0" borderId="9" xfId="2" applyFont="1" applyFill="1" applyBorder="1" applyAlignment="1">
      <alignment horizontal="center" vertical="center"/>
    </xf>
    <xf numFmtId="9" fontId="0" fillId="0" borderId="10" xfId="2" applyFont="1" applyFill="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9" fontId="0" fillId="0" borderId="12" xfId="2" applyFont="1" applyBorder="1" applyAlignment="1">
      <alignment horizontal="center" vertical="center"/>
    </xf>
    <xf numFmtId="10" fontId="0" fillId="0" borderId="12" xfId="2" applyNumberFormat="1" applyFont="1" applyBorder="1" applyAlignment="1">
      <alignment horizontal="center" vertical="center"/>
    </xf>
    <xf numFmtId="9" fontId="0" fillId="0" borderId="11" xfId="2" applyFont="1" applyFill="1" applyBorder="1" applyAlignment="1">
      <alignment horizontal="center" vertical="center"/>
    </xf>
    <xf numFmtId="9" fontId="0" fillId="0" borderId="12" xfId="2" applyFont="1" applyFill="1" applyBorder="1" applyAlignment="1">
      <alignment horizontal="center" vertical="center"/>
    </xf>
    <xf numFmtId="9" fontId="0" fillId="0" borderId="13" xfId="2" applyFont="1" applyFill="1" applyBorder="1" applyAlignment="1">
      <alignment horizontal="center" vertical="center"/>
    </xf>
    <xf numFmtId="0" fontId="4" fillId="2" borderId="0" xfId="0" applyFont="1" applyFill="1" applyAlignment="1"/>
    <xf numFmtId="0" fontId="5" fillId="3" borderId="18" xfId="0" applyFont="1" applyFill="1" applyBorder="1" applyAlignment="1">
      <alignment horizontal="center" vertical="center"/>
    </xf>
    <xf numFmtId="10" fontId="5" fillId="3" borderId="19" xfId="2" applyNumberFormat="1" applyFont="1" applyFill="1" applyBorder="1" applyAlignment="1">
      <alignment horizontal="center" vertical="center"/>
    </xf>
    <xf numFmtId="0" fontId="4" fillId="2" borderId="0" xfId="0" applyFont="1" applyFill="1" applyAlignment="1">
      <alignment wrapText="1"/>
    </xf>
    <xf numFmtId="49" fontId="5" fillId="4" borderId="0" xfId="0" applyNumberFormat="1" applyFont="1" applyFill="1" applyBorder="1" applyAlignment="1">
      <alignment vertical="center"/>
    </xf>
    <xf numFmtId="0" fontId="0" fillId="4" borderId="0" xfId="0" applyFill="1" applyBorder="1"/>
    <xf numFmtId="0" fontId="0" fillId="4" borderId="0" xfId="0" applyFill="1" applyBorder="1" applyAlignment="1">
      <alignment horizontal="center" vertical="center"/>
    </xf>
    <xf numFmtId="49" fontId="5" fillId="4" borderId="0" xfId="0" applyNumberFormat="1" applyFont="1" applyFill="1" applyBorder="1" applyAlignment="1">
      <alignment vertical="center" wrapText="1"/>
    </xf>
    <xf numFmtId="164" fontId="0" fillId="4" borderId="0" xfId="0" applyNumberFormat="1" applyFill="1" applyBorder="1" applyAlignment="1">
      <alignment horizontal="center" vertical="center"/>
    </xf>
    <xf numFmtId="0" fontId="0" fillId="4" borderId="0" xfId="0" applyFill="1" applyBorder="1" applyAlignment="1">
      <alignment horizontal="center" vertical="center" wrapText="1"/>
    </xf>
    <xf numFmtId="0" fontId="0" fillId="4" borderId="0" xfId="0" applyFill="1"/>
    <xf numFmtId="0" fontId="0" fillId="4" borderId="0" xfId="0" applyFill="1" applyAlignment="1">
      <alignment horizontal="center"/>
    </xf>
    <xf numFmtId="0" fontId="0" fillId="4" borderId="0" xfId="0" applyFill="1" applyAlignment="1">
      <alignment horizontal="center" vertical="center"/>
    </xf>
    <xf numFmtId="165" fontId="0" fillId="3" borderId="19" xfId="0" applyNumberFormat="1" applyFill="1" applyBorder="1" applyAlignment="1">
      <alignment horizontal="center" vertical="center"/>
    </xf>
    <xf numFmtId="0" fontId="0" fillId="3" borderId="19" xfId="0" applyFill="1" applyBorder="1" applyAlignment="1">
      <alignment horizontal="center" vertical="center"/>
    </xf>
    <xf numFmtId="43" fontId="0" fillId="3" borderId="26" xfId="1" applyFont="1" applyFill="1" applyBorder="1" applyAlignment="1">
      <alignment horizontal="center" vertical="center"/>
    </xf>
    <xf numFmtId="9" fontId="0" fillId="3" borderId="18" xfId="2" applyFont="1" applyFill="1" applyBorder="1" applyAlignment="1">
      <alignment horizontal="center" vertical="center"/>
    </xf>
    <xf numFmtId="9" fontId="0" fillId="3" borderId="19" xfId="2" applyFont="1" applyFill="1" applyBorder="1" applyAlignment="1">
      <alignment horizontal="center" vertical="center"/>
    </xf>
    <xf numFmtId="9" fontId="0" fillId="3" borderId="24" xfId="2" applyFont="1" applyFill="1" applyBorder="1" applyAlignment="1">
      <alignment horizontal="center" vertical="center"/>
    </xf>
    <xf numFmtId="9" fontId="0" fillId="3" borderId="25" xfId="2" applyFont="1" applyFill="1" applyBorder="1" applyAlignment="1">
      <alignment horizontal="center" vertical="center"/>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43" fontId="0" fillId="0" borderId="4" xfId="1" applyFont="1" applyBorder="1" applyAlignment="1">
      <alignment horizontal="center" vertical="center"/>
    </xf>
    <xf numFmtId="0" fontId="0" fillId="0" borderId="30" xfId="0" applyBorder="1" applyAlignment="1">
      <alignment horizontal="center" vertical="center" wrapText="1"/>
    </xf>
    <xf numFmtId="0" fontId="0" fillId="0" borderId="30" xfId="0" applyBorder="1" applyAlignment="1">
      <alignment horizontal="center" vertical="center"/>
    </xf>
    <xf numFmtId="165" fontId="0" fillId="0" borderId="12" xfId="0" applyNumberFormat="1" applyBorder="1" applyAlignment="1">
      <alignment horizontal="center" vertical="center"/>
    </xf>
    <xf numFmtId="0" fontId="0" fillId="0" borderId="12" xfId="0" applyBorder="1" applyAlignment="1">
      <alignment horizontal="center" vertical="center"/>
    </xf>
    <xf numFmtId="43" fontId="0" fillId="0" borderId="27" xfId="1" applyFont="1" applyBorder="1" applyAlignment="1">
      <alignment horizontal="center" vertical="center"/>
    </xf>
    <xf numFmtId="9" fontId="0" fillId="0" borderId="14" xfId="2" applyFont="1" applyBorder="1" applyAlignment="1">
      <alignment horizontal="center" vertical="center"/>
    </xf>
    <xf numFmtId="0" fontId="0" fillId="0" borderId="31" xfId="0" applyBorder="1" applyAlignment="1">
      <alignment horizontal="center" vertical="center"/>
    </xf>
    <xf numFmtId="9" fontId="0" fillId="0" borderId="11" xfId="2" applyFont="1" applyBorder="1" applyAlignment="1">
      <alignment horizontal="center" vertical="center"/>
    </xf>
    <xf numFmtId="9" fontId="0" fillId="0" borderId="13" xfId="2" applyFont="1" applyBorder="1" applyAlignment="1">
      <alignment horizontal="center" vertical="center"/>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10" fontId="0" fillId="0" borderId="2" xfId="2" applyNumberFormat="1" applyFont="1" applyBorder="1" applyAlignment="1">
      <alignment horizontal="center" vertical="center"/>
    </xf>
    <xf numFmtId="0" fontId="8" fillId="6" borderId="16"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8" fillId="6" borderId="15" xfId="0" applyFont="1" applyFill="1" applyBorder="1" applyAlignment="1">
      <alignment horizontal="center" vertical="center" textRotation="90"/>
    </xf>
    <xf numFmtId="0" fontId="8" fillId="6" borderId="16" xfId="0" applyFont="1" applyFill="1" applyBorder="1" applyAlignment="1">
      <alignment horizontal="center" vertical="center" textRotation="90"/>
    </xf>
    <xf numFmtId="0" fontId="8" fillId="6" borderId="40" xfId="0" applyFont="1" applyFill="1" applyBorder="1" applyAlignment="1">
      <alignment horizontal="center" vertical="center" textRotation="90"/>
    </xf>
    <xf numFmtId="0" fontId="8" fillId="6" borderId="36" xfId="0" applyFont="1" applyFill="1" applyBorder="1" applyAlignment="1">
      <alignment horizontal="center" vertical="center" textRotation="90"/>
    </xf>
    <xf numFmtId="0" fontId="8" fillId="6" borderId="39" xfId="0" applyFont="1" applyFill="1" applyBorder="1" applyAlignment="1">
      <alignment horizontal="center" vertical="center" wrapText="1"/>
    </xf>
    <xf numFmtId="0" fontId="8" fillId="5" borderId="22" xfId="0" applyFont="1" applyFill="1" applyBorder="1" applyAlignment="1">
      <alignment vertical="center"/>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0" xfId="0" applyFont="1" applyFill="1" applyBorder="1" applyAlignment="1">
      <alignment horizontal="center" vertical="center" textRotation="90"/>
    </xf>
    <xf numFmtId="0" fontId="8" fillId="5" borderId="41" xfId="0" applyFont="1" applyFill="1" applyBorder="1" applyAlignment="1">
      <alignment horizontal="center" vertical="center" textRotation="90"/>
    </xf>
    <xf numFmtId="0" fontId="8" fillId="5" borderId="37" xfId="0" applyFont="1" applyFill="1" applyBorder="1" applyAlignment="1">
      <alignment horizontal="center" vertical="center" textRotation="90"/>
    </xf>
    <xf numFmtId="0" fontId="8" fillId="5" borderId="28" xfId="0" applyFont="1" applyFill="1" applyBorder="1" applyAlignment="1">
      <alignment horizontal="center" vertical="center" wrapText="1"/>
    </xf>
    <xf numFmtId="9" fontId="0" fillId="0" borderId="6" xfId="2" applyFont="1" applyFill="1" applyBorder="1" applyAlignment="1">
      <alignment horizontal="center" vertical="center"/>
    </xf>
    <xf numFmtId="9" fontId="0" fillId="0" borderId="14" xfId="2" applyFont="1" applyFill="1" applyBorder="1" applyAlignment="1">
      <alignment horizontal="center" vertical="center"/>
    </xf>
    <xf numFmtId="9" fontId="0" fillId="7" borderId="6" xfId="2" applyFont="1" applyFill="1" applyBorder="1" applyAlignment="1">
      <alignment horizontal="center" vertical="center"/>
    </xf>
    <xf numFmtId="9" fontId="0" fillId="7" borderId="1" xfId="2" applyFont="1" applyFill="1" applyBorder="1" applyAlignment="1">
      <alignment horizontal="center" vertical="center"/>
    </xf>
    <xf numFmtId="9" fontId="0" fillId="7" borderId="10" xfId="2" applyFont="1" applyFill="1" applyBorder="1" applyAlignment="1">
      <alignment horizontal="center" vertical="center"/>
    </xf>
    <xf numFmtId="9" fontId="0" fillId="7" borderId="14" xfId="2" applyFont="1" applyFill="1" applyBorder="1" applyAlignment="1">
      <alignment horizontal="center" vertical="center"/>
    </xf>
    <xf numFmtId="9" fontId="0" fillId="7" borderId="12" xfId="2" applyFont="1" applyFill="1" applyBorder="1" applyAlignment="1">
      <alignment horizontal="center" vertical="center"/>
    </xf>
    <xf numFmtId="9" fontId="0" fillId="7" borderId="13" xfId="2" applyFont="1" applyFill="1" applyBorder="1" applyAlignment="1">
      <alignment horizontal="center" vertical="center"/>
    </xf>
    <xf numFmtId="0" fontId="4" fillId="2" borderId="12" xfId="0" applyFont="1" applyFill="1" applyBorder="1" applyAlignment="1">
      <alignment horizontal="center" vertical="center" wrapText="1"/>
    </xf>
    <xf numFmtId="0" fontId="8" fillId="6" borderId="35" xfId="0" applyFont="1" applyFill="1" applyBorder="1" applyAlignment="1">
      <alignment vertical="center"/>
    </xf>
    <xf numFmtId="0" fontId="0" fillId="0" borderId="0" xfId="0" applyFill="1"/>
    <xf numFmtId="0" fontId="9" fillId="0" borderId="0" xfId="0" applyFont="1" applyFill="1"/>
    <xf numFmtId="10" fontId="8" fillId="6" borderId="16" xfId="0" applyNumberFormat="1" applyFont="1" applyFill="1" applyBorder="1" applyAlignment="1">
      <alignment horizontal="center" vertical="center" wrapText="1"/>
    </xf>
    <xf numFmtId="49" fontId="5" fillId="8" borderId="0" xfId="0" applyNumberFormat="1" applyFont="1" applyFill="1" applyBorder="1" applyAlignment="1">
      <alignment vertical="center" wrapText="1"/>
    </xf>
    <xf numFmtId="10" fontId="8" fillId="5" borderId="20"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27" xfId="0" applyBorder="1" applyAlignment="1">
      <alignment horizontal="center" vertical="center"/>
    </xf>
    <xf numFmtId="0" fontId="0" fillId="3" borderId="26" xfId="0" applyFill="1" applyBorder="1" applyAlignment="1">
      <alignment horizontal="center" vertical="center"/>
    </xf>
    <xf numFmtId="0" fontId="8" fillId="6" borderId="21" xfId="0" applyFont="1" applyFill="1" applyBorder="1" applyAlignment="1">
      <alignment horizontal="center" vertical="center" wrapText="1"/>
    </xf>
    <xf numFmtId="0" fontId="4" fillId="2" borderId="1" xfId="3" applyFont="1" applyFill="1" applyBorder="1" applyAlignment="1">
      <alignment vertical="center" wrapText="1"/>
    </xf>
    <xf numFmtId="0" fontId="10" fillId="0" borderId="0" xfId="3"/>
    <xf numFmtId="0" fontId="10" fillId="0" borderId="1" xfId="3" applyFill="1" applyBorder="1" applyAlignment="1">
      <alignment horizontal="center" vertical="center"/>
    </xf>
    <xf numFmtId="0" fontId="9" fillId="0" borderId="1" xfId="3" applyFont="1" applyFill="1" applyBorder="1" applyAlignment="1">
      <alignment vertical="center" wrapText="1"/>
    </xf>
    <xf numFmtId="0" fontId="9" fillId="9" borderId="1" xfId="3" applyFont="1" applyFill="1" applyBorder="1" applyAlignment="1">
      <alignment vertical="center" wrapText="1"/>
    </xf>
    <xf numFmtId="43" fontId="9" fillId="0" borderId="1" xfId="4" applyFont="1" applyFill="1" applyBorder="1" applyAlignment="1">
      <alignment vertical="center"/>
    </xf>
    <xf numFmtId="43" fontId="0" fillId="0" borderId="0" xfId="4" applyFont="1" applyFill="1"/>
    <xf numFmtId="0" fontId="10" fillId="0" borderId="0" xfId="3" applyFill="1"/>
    <xf numFmtId="43" fontId="9" fillId="0" borderId="1" xfId="4" applyFont="1" applyFill="1" applyBorder="1" applyAlignment="1">
      <alignment horizontal="center"/>
    </xf>
    <xf numFmtId="43" fontId="0" fillId="0" borderId="1" xfId="4" applyFont="1" applyFill="1" applyBorder="1" applyAlignment="1">
      <alignment vertical="center"/>
    </xf>
    <xf numFmtId="0" fontId="10" fillId="0" borderId="0" xfId="3" applyFill="1" applyBorder="1"/>
    <xf numFmtId="0" fontId="10" fillId="0" borderId="0" xfId="3" applyFill="1" applyBorder="1" applyAlignment="1">
      <alignment vertical="center"/>
    </xf>
    <xf numFmtId="43" fontId="0" fillId="0" borderId="0" xfId="4" applyFont="1" applyFill="1" applyBorder="1"/>
    <xf numFmtId="0" fontId="10" fillId="0" borderId="0" xfId="3" applyFill="1" applyAlignment="1">
      <alignment vertical="center"/>
    </xf>
    <xf numFmtId="43" fontId="10" fillId="0" borderId="0" xfId="3" applyNumberFormat="1" applyFill="1"/>
    <xf numFmtId="43" fontId="0" fillId="0" borderId="0" xfId="4" applyFont="1" applyFill="1" applyAlignment="1">
      <alignment vertical="center"/>
    </xf>
    <xf numFmtId="43" fontId="5" fillId="0" borderId="0" xfId="4" applyFont="1" applyFill="1"/>
    <xf numFmtId="43" fontId="5" fillId="0" borderId="0" xfId="4" applyFont="1"/>
    <xf numFmtId="0" fontId="10" fillId="0" borderId="0" xfId="3" applyAlignment="1">
      <alignment vertical="center"/>
    </xf>
    <xf numFmtId="0" fontId="10" fillId="9" borderId="1" xfId="3" applyFill="1" applyBorder="1" applyAlignment="1">
      <alignment vertical="center" wrapText="1"/>
    </xf>
    <xf numFmtId="0" fontId="12" fillId="10" borderId="43" xfId="5" applyFont="1" applyFill="1" applyBorder="1" applyAlignment="1">
      <alignment vertical="center" wrapText="1"/>
    </xf>
    <xf numFmtId="0" fontId="12" fillId="10" borderId="44" xfId="5" applyFont="1" applyFill="1" applyBorder="1" applyAlignment="1">
      <alignment vertical="center" wrapText="1"/>
    </xf>
    <xf numFmtId="0" fontId="12" fillId="10" borderId="45" xfId="5" applyFont="1" applyFill="1" applyBorder="1" applyAlignment="1">
      <alignment vertical="center" wrapText="1"/>
    </xf>
    <xf numFmtId="0" fontId="12" fillId="10" borderId="46" xfId="5" applyFont="1" applyFill="1" applyBorder="1" applyAlignment="1">
      <alignment horizontal="center" vertical="center" wrapText="1"/>
    </xf>
    <xf numFmtId="0" fontId="11" fillId="0" borderId="0" xfId="5" applyFill="1" applyBorder="1" applyAlignment="1">
      <alignment horizontal="left" vertical="top"/>
    </xf>
    <xf numFmtId="1" fontId="13" fillId="0" borderId="47" xfId="5" applyNumberFormat="1" applyFont="1" applyFill="1" applyBorder="1" applyAlignment="1">
      <alignment vertical="top" shrinkToFit="1"/>
    </xf>
    <xf numFmtId="0" fontId="12" fillId="0" borderId="47" xfId="5" applyFont="1" applyFill="1" applyBorder="1" applyAlignment="1">
      <alignment horizontal="left" vertical="top" wrapText="1"/>
    </xf>
    <xf numFmtId="0" fontId="11" fillId="0" borderId="47" xfId="5" applyFill="1" applyBorder="1" applyAlignment="1">
      <alignment horizontal="left" vertical="top" wrapText="1"/>
    </xf>
    <xf numFmtId="1" fontId="13" fillId="11" borderId="47" xfId="5" applyNumberFormat="1" applyFont="1" applyFill="1" applyBorder="1" applyAlignment="1">
      <alignment vertical="top" shrinkToFit="1"/>
    </xf>
    <xf numFmtId="1" fontId="13" fillId="11" borderId="48" xfId="5" applyNumberFormat="1" applyFont="1" applyFill="1" applyBorder="1" applyAlignment="1">
      <alignment vertical="top" shrinkToFit="1"/>
    </xf>
    <xf numFmtId="1" fontId="13" fillId="11" borderId="49" xfId="5" applyNumberFormat="1" applyFont="1" applyFill="1" applyBorder="1" applyAlignment="1">
      <alignment vertical="top" shrinkToFit="1"/>
    </xf>
    <xf numFmtId="1" fontId="13" fillId="11" borderId="50" xfId="5" applyNumberFormat="1" applyFont="1" applyFill="1" applyBorder="1" applyAlignment="1">
      <alignment vertical="top" shrinkToFit="1"/>
    </xf>
    <xf numFmtId="1" fontId="13" fillId="12" borderId="47" xfId="5" applyNumberFormat="1" applyFont="1" applyFill="1" applyBorder="1" applyAlignment="1">
      <alignment vertical="top" shrinkToFit="1"/>
    </xf>
    <xf numFmtId="166" fontId="13" fillId="12" borderId="48" xfId="5" applyNumberFormat="1" applyFont="1" applyFill="1" applyBorder="1" applyAlignment="1">
      <alignment vertical="top" shrinkToFit="1"/>
    </xf>
    <xf numFmtId="166" fontId="13" fillId="12" borderId="50" xfId="5" applyNumberFormat="1" applyFont="1" applyFill="1" applyBorder="1" applyAlignment="1">
      <alignment vertical="top" shrinkToFit="1"/>
    </xf>
    <xf numFmtId="0" fontId="12" fillId="12" borderId="47" xfId="5" applyFont="1" applyFill="1" applyBorder="1" applyAlignment="1">
      <alignment horizontal="left" vertical="top" wrapText="1"/>
    </xf>
    <xf numFmtId="1" fontId="13" fillId="13" borderId="48" xfId="5" applyNumberFormat="1" applyFont="1" applyFill="1" applyBorder="1" applyAlignment="1">
      <alignment vertical="top" shrinkToFit="1"/>
    </xf>
    <xf numFmtId="1" fontId="13" fillId="13" borderId="49" xfId="5" applyNumberFormat="1" applyFont="1" applyFill="1" applyBorder="1" applyAlignment="1">
      <alignment vertical="top" shrinkToFit="1"/>
    </xf>
    <xf numFmtId="1" fontId="13" fillId="13" borderId="50" xfId="5" applyNumberFormat="1" applyFont="1" applyFill="1" applyBorder="1" applyAlignment="1">
      <alignment vertical="top" shrinkToFit="1"/>
    </xf>
    <xf numFmtId="0" fontId="12" fillId="13" borderId="47" xfId="5" applyFont="1" applyFill="1" applyBorder="1" applyAlignment="1">
      <alignment horizontal="left" vertical="top" wrapText="1"/>
    </xf>
    <xf numFmtId="0" fontId="12" fillId="11" borderId="47" xfId="5" applyFont="1" applyFill="1" applyBorder="1" applyAlignment="1">
      <alignment horizontal="left" vertical="top" wrapText="1"/>
    </xf>
    <xf numFmtId="166" fontId="13" fillId="0" borderId="47" xfId="5" quotePrefix="1" applyNumberFormat="1" applyFont="1" applyFill="1" applyBorder="1" applyAlignment="1">
      <alignment vertical="top" shrinkToFit="1"/>
    </xf>
    <xf numFmtId="166" fontId="13" fillId="12" borderId="48" xfId="5" quotePrefix="1" applyNumberFormat="1" applyFont="1" applyFill="1" applyBorder="1" applyAlignment="1">
      <alignment vertical="top" shrinkToFit="1"/>
    </xf>
    <xf numFmtId="1" fontId="13" fillId="12" borderId="48" xfId="5" applyNumberFormat="1" applyFont="1" applyFill="1" applyBorder="1" applyAlignment="1">
      <alignment vertical="top" shrinkToFit="1"/>
    </xf>
    <xf numFmtId="1" fontId="13" fillId="12" borderId="50" xfId="5" applyNumberFormat="1" applyFont="1" applyFill="1" applyBorder="1" applyAlignment="1">
      <alignment vertical="top" shrinkToFit="1"/>
    </xf>
    <xf numFmtId="0" fontId="11" fillId="12" borderId="47" xfId="5" applyFill="1" applyBorder="1" applyAlignment="1">
      <alignment vertical="center" wrapText="1"/>
    </xf>
    <xf numFmtId="0" fontId="11" fillId="12" borderId="47" xfId="5" applyFill="1" applyBorder="1" applyAlignment="1">
      <alignment horizontal="left" vertical="top" wrapText="1"/>
    </xf>
    <xf numFmtId="1" fontId="13" fillId="0" borderId="46" xfId="5" applyNumberFormat="1" applyFont="1" applyFill="1" applyBorder="1" applyAlignment="1">
      <alignment horizontal="left" vertical="top" shrinkToFit="1"/>
    </xf>
    <xf numFmtId="0" fontId="11" fillId="0" borderId="46" xfId="5" applyFill="1" applyBorder="1" applyAlignment="1">
      <alignment horizontal="left" vertical="top" wrapText="1"/>
    </xf>
    <xf numFmtId="0" fontId="12" fillId="0" borderId="48" xfId="5" applyFont="1" applyFill="1" applyBorder="1" applyAlignment="1">
      <alignment horizontal="left" vertical="top" wrapText="1"/>
    </xf>
    <xf numFmtId="0" fontId="11" fillId="0" borderId="0" xfId="5" applyNumberFormat="1" applyFill="1" applyBorder="1" applyAlignment="1">
      <alignment horizontal="left" vertical="top"/>
    </xf>
    <xf numFmtId="43" fontId="0" fillId="4" borderId="0" xfId="1" applyFont="1" applyFill="1" applyAlignment="1">
      <alignment horizontal="center"/>
    </xf>
    <xf numFmtId="0" fontId="5" fillId="0" borderId="51" xfId="0" applyFont="1" applyBorder="1" applyAlignment="1">
      <alignment horizontal="center" vertical="center"/>
    </xf>
    <xf numFmtId="10" fontId="0" fillId="0" borderId="42" xfId="2" applyNumberFormat="1" applyFont="1" applyBorder="1" applyAlignment="1">
      <alignment horizontal="center" vertical="center"/>
    </xf>
    <xf numFmtId="165" fontId="0" fillId="0" borderId="42" xfId="0" applyNumberFormat="1" applyBorder="1" applyAlignment="1">
      <alignment horizontal="center" vertical="center"/>
    </xf>
    <xf numFmtId="0" fontId="0" fillId="0" borderId="42" xfId="0" applyBorder="1" applyAlignment="1">
      <alignment horizontal="center" vertical="center"/>
    </xf>
    <xf numFmtId="43" fontId="0" fillId="0" borderId="52" xfId="1" applyFont="1" applyBorder="1" applyAlignment="1">
      <alignment horizontal="center" vertical="center"/>
    </xf>
    <xf numFmtId="0" fontId="0" fillId="0" borderId="55" xfId="0" applyBorder="1" applyAlignment="1">
      <alignment horizontal="center" vertical="center"/>
    </xf>
    <xf numFmtId="9" fontId="0" fillId="7" borderId="9" xfId="2" applyFont="1" applyFill="1" applyBorder="1" applyAlignment="1">
      <alignment horizontal="center" vertical="center"/>
    </xf>
    <xf numFmtId="10" fontId="0" fillId="0" borderId="20" xfId="2" applyNumberFormat="1" applyFont="1" applyBorder="1" applyAlignment="1">
      <alignment horizontal="center" vertical="center"/>
    </xf>
    <xf numFmtId="165" fontId="0" fillId="0" borderId="20" xfId="0" applyNumberFormat="1" applyBorder="1" applyAlignment="1">
      <alignment horizontal="center" vertical="center"/>
    </xf>
    <xf numFmtId="0" fontId="0" fillId="0" borderId="21" xfId="0" applyBorder="1" applyAlignment="1">
      <alignment horizontal="center" vertical="center"/>
    </xf>
    <xf numFmtId="43" fontId="0" fillId="0" borderId="21" xfId="1" applyFont="1" applyBorder="1" applyAlignment="1">
      <alignment horizontal="center" vertical="center"/>
    </xf>
    <xf numFmtId="0" fontId="0" fillId="0" borderId="28" xfId="0" applyBorder="1" applyAlignment="1">
      <alignment horizontal="center" vertical="center"/>
    </xf>
    <xf numFmtId="9" fontId="0" fillId="7" borderId="11" xfId="2" applyFont="1" applyFill="1" applyBorder="1" applyAlignment="1">
      <alignment horizontal="center" vertical="center"/>
    </xf>
    <xf numFmtId="9" fontId="0" fillId="7" borderId="22" xfId="2" applyFont="1" applyFill="1" applyBorder="1" applyAlignment="1">
      <alignment horizontal="center" vertical="center"/>
    </xf>
    <xf numFmtId="9" fontId="0" fillId="7" borderId="20" xfId="2" applyFont="1" applyFill="1" applyBorder="1" applyAlignment="1">
      <alignment horizontal="center" vertical="center"/>
    </xf>
    <xf numFmtId="9" fontId="0" fillId="7" borderId="41" xfId="2" applyFont="1" applyFill="1" applyBorder="1" applyAlignment="1">
      <alignment horizontal="center" vertical="center"/>
    </xf>
    <xf numFmtId="9" fontId="0" fillId="7" borderId="51" xfId="2" applyFont="1" applyFill="1" applyBorder="1" applyAlignment="1">
      <alignment horizontal="center" vertical="center"/>
    </xf>
    <xf numFmtId="9" fontId="0" fillId="7" borderId="42" xfId="2" applyFont="1" applyFill="1" applyBorder="1" applyAlignment="1">
      <alignment horizontal="center" vertical="center"/>
    </xf>
    <xf numFmtId="9" fontId="0" fillId="7" borderId="53" xfId="2" applyFont="1" applyFill="1" applyBorder="1" applyAlignment="1">
      <alignment horizontal="center" vertical="center"/>
    </xf>
    <xf numFmtId="9" fontId="0" fillId="7" borderId="54" xfId="2" applyFont="1" applyFill="1" applyBorder="1" applyAlignment="1">
      <alignment horizontal="center" vertical="center"/>
    </xf>
    <xf numFmtId="165" fontId="3" fillId="0" borderId="42" xfId="2" applyNumberFormat="1" applyFont="1" applyBorder="1" applyAlignment="1">
      <alignment horizontal="center" vertical="center"/>
    </xf>
    <xf numFmtId="0" fontId="10" fillId="14" borderId="0" xfId="3" applyFill="1"/>
    <xf numFmtId="43" fontId="0" fillId="14" borderId="0" xfId="4" applyFont="1" applyFill="1"/>
    <xf numFmtId="43" fontId="0" fillId="0" borderId="0" xfId="4" applyFont="1"/>
    <xf numFmtId="0" fontId="8" fillId="5" borderId="15" xfId="0" applyFont="1" applyFill="1" applyBorder="1" applyAlignment="1">
      <alignment vertical="center"/>
    </xf>
    <xf numFmtId="10" fontId="8" fillId="5" borderId="16" xfId="0" applyNumberFormat="1"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15"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40" xfId="0" applyFont="1" applyFill="1" applyBorder="1" applyAlignment="1">
      <alignment horizontal="center" vertical="center" textRotation="90"/>
    </xf>
    <xf numFmtId="0" fontId="8" fillId="5" borderId="36" xfId="0" applyFont="1" applyFill="1" applyBorder="1" applyAlignment="1">
      <alignment horizontal="center" vertical="center" textRotation="90"/>
    </xf>
    <xf numFmtId="0" fontId="8" fillId="5" borderId="39"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31" xfId="0" applyBorder="1" applyAlignment="1">
      <alignment horizontal="center" vertical="center" wrapText="1"/>
    </xf>
    <xf numFmtId="165" fontId="3" fillId="3" borderId="19" xfId="2" applyNumberFormat="1" applyFont="1" applyFill="1" applyBorder="1" applyAlignment="1">
      <alignment horizontal="center" vertical="center"/>
    </xf>
    <xf numFmtId="0" fontId="0" fillId="3" borderId="33" xfId="0" applyFill="1" applyBorder="1" applyAlignment="1">
      <alignment horizontal="center" vertical="center" wrapText="1"/>
    </xf>
    <xf numFmtId="0" fontId="0" fillId="0" borderId="12" xfId="0" applyBorder="1"/>
    <xf numFmtId="0" fontId="0" fillId="3" borderId="19" xfId="0" applyFill="1" applyBorder="1" applyAlignment="1">
      <alignment horizontal="center" vertical="center" wrapText="1"/>
    </xf>
    <xf numFmtId="0" fontId="0" fillId="0" borderId="42" xfId="0" applyBorder="1" applyAlignment="1">
      <alignment horizontal="center" vertical="center" wrapText="1"/>
    </xf>
    <xf numFmtId="43" fontId="4" fillId="2" borderId="1" xfId="4" applyFont="1" applyFill="1" applyBorder="1" applyAlignment="1">
      <alignment horizontal="center" vertical="center" wrapText="1"/>
    </xf>
    <xf numFmtId="0" fontId="4" fillId="2" borderId="1" xfId="3" applyFont="1" applyFill="1" applyBorder="1" applyAlignment="1">
      <alignment horizontal="center" vertical="center"/>
    </xf>
    <xf numFmtId="0" fontId="16" fillId="0" borderId="0" xfId="5" applyFont="1" applyFill="1" applyBorder="1" applyAlignment="1">
      <alignment horizontal="left" vertical="top"/>
    </xf>
    <xf numFmtId="0" fontId="15" fillId="0" borderId="42" xfId="0" applyFont="1" applyFill="1" applyBorder="1"/>
    <xf numFmtId="0" fontId="15" fillId="0" borderId="56" xfId="3" applyFont="1" applyFill="1" applyBorder="1" applyAlignment="1">
      <alignment vertical="center" wrapText="1"/>
    </xf>
    <xf numFmtId="0" fontId="15" fillId="0" borderId="2" xfId="0" applyFont="1" applyFill="1" applyBorder="1"/>
    <xf numFmtId="0" fontId="2"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vertical="center" wrapText="1"/>
    </xf>
    <xf numFmtId="0" fontId="17" fillId="15" borderId="4" xfId="0" applyFont="1" applyFill="1" applyBorder="1" applyAlignment="1">
      <alignment horizontal="center" vertical="center"/>
    </xf>
    <xf numFmtId="0" fontId="17" fillId="15" borderId="1" xfId="0" applyFont="1" applyFill="1" applyBorder="1" applyAlignment="1">
      <alignment horizontal="center" vertical="center"/>
    </xf>
    <xf numFmtId="168" fontId="17" fillId="15" borderId="1" xfId="6" applyNumberFormat="1" applyFont="1" applyFill="1" applyBorder="1" applyAlignment="1">
      <alignment vertical="center" wrapText="1"/>
    </xf>
    <xf numFmtId="0" fontId="2" fillId="0" borderId="0" xfId="0" applyFont="1" applyAlignment="1">
      <alignment horizontal="left" vertical="center"/>
    </xf>
    <xf numFmtId="43" fontId="2" fillId="0" borderId="1" xfId="1" applyFont="1" applyBorder="1" applyAlignment="1">
      <alignment horizontal="left" vertical="center" wrapText="1"/>
    </xf>
    <xf numFmtId="43" fontId="18" fillId="0" borderId="1" xfId="1" applyFont="1" applyBorder="1" applyAlignment="1">
      <alignment horizontal="left" vertical="center" wrapText="1"/>
    </xf>
    <xf numFmtId="43" fontId="18" fillId="0" borderId="0" xfId="0" applyNumberFormat="1" applyFont="1" applyAlignment="1">
      <alignment horizontal="left" vertical="center"/>
    </xf>
    <xf numFmtId="0" fontId="2" fillId="0" borderId="0" xfId="0" applyFont="1" applyAlignment="1">
      <alignment horizontal="left" vertical="center" wrapText="1"/>
    </xf>
    <xf numFmtId="0" fontId="21" fillId="0" borderId="2" xfId="0" applyFont="1" applyBorder="1" applyAlignment="1">
      <alignment horizontal="left"/>
    </xf>
    <xf numFmtId="43" fontId="20" fillId="16" borderId="1" xfId="1" applyFont="1" applyFill="1" applyBorder="1" applyAlignment="1">
      <alignment horizontal="left"/>
    </xf>
    <xf numFmtId="0" fontId="18" fillId="0" borderId="0" xfId="0" applyFont="1" applyAlignment="1">
      <alignment horizontal="left" vertical="center"/>
    </xf>
    <xf numFmtId="43" fontId="2" fillId="0" borderId="0" xfId="1" applyFont="1" applyAlignment="1">
      <alignment horizontal="left" vertical="center"/>
    </xf>
    <xf numFmtId="43" fontId="2" fillId="0" borderId="0" xfId="0" applyNumberFormat="1"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vertical="center" wrapText="1"/>
    </xf>
    <xf numFmtId="43" fontId="17" fillId="0" borderId="0" xfId="1" applyFont="1" applyAlignment="1">
      <alignment horizontal="left" vertical="center"/>
    </xf>
    <xf numFmtId="0" fontId="17" fillId="0" borderId="0" xfId="0" applyFont="1" applyAlignment="1">
      <alignment horizontal="left" vertical="center"/>
    </xf>
    <xf numFmtId="0" fontId="18" fillId="0" borderId="0" xfId="0" applyFont="1" applyAlignment="1">
      <alignment vertical="center"/>
    </xf>
    <xf numFmtId="0" fontId="5" fillId="0" borderId="22" xfId="0" applyFont="1" applyBorder="1" applyAlignment="1">
      <alignment horizontal="center" vertical="center"/>
    </xf>
    <xf numFmtId="0" fontId="0" fillId="0" borderId="20" xfId="0" applyBorder="1" applyAlignment="1">
      <alignment horizontal="center" vertical="center" wrapText="1"/>
    </xf>
    <xf numFmtId="9" fontId="0" fillId="0" borderId="18" xfId="2" applyFont="1" applyFill="1" applyBorder="1" applyAlignment="1">
      <alignment horizontal="center" vertical="center"/>
    </xf>
    <xf numFmtId="9" fontId="0" fillId="0" borderId="19" xfId="2" applyFont="1" applyFill="1" applyBorder="1" applyAlignment="1">
      <alignment horizontal="center" vertical="center"/>
    </xf>
    <xf numFmtId="9" fontId="0" fillId="7" borderId="24" xfId="2" applyFont="1" applyFill="1" applyBorder="1" applyAlignment="1">
      <alignment horizontal="center" vertical="center"/>
    </xf>
    <xf numFmtId="9" fontId="0" fillId="0" borderId="24" xfId="2" applyFont="1" applyFill="1" applyBorder="1" applyAlignment="1">
      <alignment horizontal="center" vertical="center"/>
    </xf>
    <xf numFmtId="9" fontId="3" fillId="0" borderId="18" xfId="2" applyFont="1" applyFill="1" applyBorder="1" applyAlignment="1">
      <alignment horizontal="center" vertical="center"/>
    </xf>
    <xf numFmtId="9" fontId="3" fillId="0" borderId="19" xfId="2" applyFont="1" applyFill="1" applyBorder="1" applyAlignment="1">
      <alignment horizontal="center" vertical="center"/>
    </xf>
    <xf numFmtId="9" fontId="3" fillId="0" borderId="24" xfId="2" applyFont="1" applyFill="1" applyBorder="1" applyAlignment="1">
      <alignment horizontal="center" vertical="center"/>
    </xf>
    <xf numFmtId="9" fontId="3" fillId="7" borderId="24" xfId="2" applyFont="1" applyFill="1" applyBorder="1" applyAlignment="1">
      <alignment horizontal="center" vertical="center"/>
    </xf>
    <xf numFmtId="9" fontId="3" fillId="0" borderId="9" xfId="2" applyFont="1" applyFill="1" applyBorder="1" applyAlignment="1">
      <alignment horizontal="center" vertical="center"/>
    </xf>
    <xf numFmtId="9" fontId="3" fillId="0" borderId="1" xfId="2" applyFont="1" applyFill="1" applyBorder="1" applyAlignment="1">
      <alignment horizontal="center" vertical="center"/>
    </xf>
    <xf numFmtId="9" fontId="3" fillId="7" borderId="10" xfId="2" applyFont="1" applyFill="1" applyBorder="1" applyAlignment="1">
      <alignment horizontal="center" vertical="center"/>
    </xf>
    <xf numFmtId="9" fontId="3" fillId="0" borderId="51" xfId="2" applyFont="1" applyFill="1" applyBorder="1" applyAlignment="1">
      <alignment horizontal="center" vertical="center"/>
    </xf>
    <xf numFmtId="9" fontId="3" fillId="0" borderId="42" xfId="2" applyFont="1" applyFill="1" applyBorder="1" applyAlignment="1">
      <alignment horizontal="center" vertical="center"/>
    </xf>
    <xf numFmtId="9" fontId="3" fillId="7" borderId="53" xfId="2" applyFont="1" applyFill="1" applyBorder="1" applyAlignment="1">
      <alignment horizontal="center" vertical="center"/>
    </xf>
    <xf numFmtId="9" fontId="3" fillId="0" borderId="11" xfId="2" applyFont="1" applyFill="1" applyBorder="1" applyAlignment="1">
      <alignment horizontal="center" vertical="center"/>
    </xf>
    <xf numFmtId="9" fontId="3" fillId="0" borderId="12" xfId="2" applyFont="1" applyFill="1" applyBorder="1" applyAlignment="1">
      <alignment horizontal="center" vertical="center"/>
    </xf>
    <xf numFmtId="9" fontId="3" fillId="0" borderId="13" xfId="2" applyFont="1" applyFill="1" applyBorder="1" applyAlignment="1">
      <alignment horizontal="center" vertical="center"/>
    </xf>
    <xf numFmtId="9" fontId="3" fillId="7" borderId="13" xfId="2" applyFont="1" applyFill="1" applyBorder="1" applyAlignment="1">
      <alignment horizontal="center" vertical="center"/>
    </xf>
    <xf numFmtId="9" fontId="0" fillId="0" borderId="15" xfId="2" applyFont="1" applyFill="1" applyBorder="1" applyAlignment="1">
      <alignment horizontal="center" vertical="center"/>
    </xf>
    <xf numFmtId="9" fontId="0" fillId="0" borderId="16" xfId="2" applyFont="1" applyFill="1" applyBorder="1" applyAlignment="1">
      <alignment horizontal="center" vertical="center"/>
    </xf>
    <xf numFmtId="9" fontId="0" fillId="7" borderId="40" xfId="2" applyFont="1" applyFill="1" applyBorder="1" applyAlignment="1">
      <alignment horizontal="center" vertical="center"/>
    </xf>
    <xf numFmtId="0" fontId="0" fillId="0" borderId="2" xfId="0" applyBorder="1" applyAlignment="1">
      <alignment horizontal="center" vertical="center" wrapText="1"/>
    </xf>
    <xf numFmtId="0" fontId="0" fillId="0" borderId="1" xfId="0" applyFont="1" applyBorder="1" applyAlignment="1">
      <alignment horizontal="justify" vertical="center" wrapText="1"/>
    </xf>
    <xf numFmtId="0" fontId="0" fillId="0" borderId="2" xfId="0" applyBorder="1" applyAlignment="1">
      <alignment horizontal="center" vertical="center"/>
    </xf>
    <xf numFmtId="0" fontId="0" fillId="0" borderId="1" xfId="0" applyBorder="1" applyAlignment="1">
      <alignment horizontal="justify" vertical="center" wrapText="1"/>
    </xf>
    <xf numFmtId="0" fontId="0" fillId="0" borderId="12" xfId="0" applyBorder="1" applyAlignment="1">
      <alignment horizontal="justify" vertical="center" wrapText="1"/>
    </xf>
    <xf numFmtId="9" fontId="0" fillId="7" borderId="19" xfId="2" applyFont="1" applyFill="1" applyBorder="1" applyAlignment="1">
      <alignment horizontal="center" vertical="center"/>
    </xf>
    <xf numFmtId="9" fontId="0" fillId="7" borderId="18" xfId="2" applyFont="1" applyFill="1" applyBorder="1" applyAlignment="1">
      <alignment horizontal="center" vertical="center"/>
    </xf>
    <xf numFmtId="9" fontId="0" fillId="4" borderId="13" xfId="2" applyFont="1" applyFill="1" applyBorder="1" applyAlignment="1">
      <alignment horizontal="center" vertical="center"/>
    </xf>
    <xf numFmtId="165" fontId="0" fillId="3" borderId="19" xfId="0" applyNumberFormat="1" applyFill="1" applyBorder="1" applyAlignment="1">
      <alignment horizontal="center" vertical="center" wrapText="1"/>
    </xf>
    <xf numFmtId="9" fontId="0" fillId="4" borderId="19" xfId="2" applyFont="1" applyFill="1" applyBorder="1" applyAlignment="1">
      <alignment horizontal="center" vertical="center"/>
    </xf>
    <xf numFmtId="9" fontId="0" fillId="4" borderId="24" xfId="2" applyFont="1" applyFill="1" applyBorder="1" applyAlignment="1">
      <alignment horizontal="center" vertical="center"/>
    </xf>
    <xf numFmtId="9" fontId="0" fillId="4" borderId="9" xfId="2" applyFont="1" applyFill="1" applyBorder="1" applyAlignment="1">
      <alignment horizontal="center" vertical="center"/>
    </xf>
    <xf numFmtId="9" fontId="0" fillId="4" borderId="1" xfId="2" applyFont="1" applyFill="1" applyBorder="1" applyAlignment="1">
      <alignment horizontal="center" vertical="center"/>
    </xf>
    <xf numFmtId="165" fontId="0" fillId="0" borderId="1" xfId="0" applyNumberFormat="1" applyBorder="1" applyAlignment="1">
      <alignment horizontal="center" vertical="center" wrapText="1"/>
    </xf>
    <xf numFmtId="0" fontId="5" fillId="3" borderId="15" xfId="0" applyFont="1" applyFill="1" applyBorder="1" applyAlignment="1">
      <alignment horizontal="center" vertical="center"/>
    </xf>
    <xf numFmtId="10" fontId="5" fillId="3" borderId="16" xfId="2" applyNumberFormat="1" applyFont="1" applyFill="1" applyBorder="1" applyAlignment="1">
      <alignment horizontal="center" vertical="center"/>
    </xf>
    <xf numFmtId="165" fontId="3" fillId="3" borderId="16" xfId="2" applyNumberFormat="1" applyFont="1" applyFill="1" applyBorder="1" applyAlignment="1">
      <alignment horizontal="center" vertical="center"/>
    </xf>
    <xf numFmtId="165" fontId="0" fillId="3" borderId="16" xfId="0" applyNumberFormat="1" applyFill="1" applyBorder="1" applyAlignment="1">
      <alignment horizontal="center"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0" fontId="0" fillId="3" borderId="29" xfId="0" applyFill="1" applyBorder="1" applyAlignment="1">
      <alignment horizontal="center" vertical="center"/>
    </xf>
    <xf numFmtId="43" fontId="0" fillId="3" borderId="29" xfId="1" applyFont="1" applyFill="1" applyBorder="1" applyAlignment="1">
      <alignment horizontal="center" vertical="center"/>
    </xf>
    <xf numFmtId="9" fontId="0" fillId="3" borderId="15" xfId="2" applyFont="1" applyFill="1" applyBorder="1" applyAlignment="1">
      <alignment horizontal="center" vertical="center"/>
    </xf>
    <xf numFmtId="9" fontId="0" fillId="3" borderId="16" xfId="2" applyFont="1" applyFill="1" applyBorder="1" applyAlignment="1">
      <alignment horizontal="center" vertical="center"/>
    </xf>
    <xf numFmtId="9" fontId="0" fillId="3" borderId="40" xfId="2" applyFont="1" applyFill="1" applyBorder="1" applyAlignment="1">
      <alignment horizontal="center" vertical="center"/>
    </xf>
    <xf numFmtId="9" fontId="0" fillId="3" borderId="36" xfId="2" applyFont="1" applyFill="1" applyBorder="1" applyAlignment="1">
      <alignment horizontal="center" vertical="center"/>
    </xf>
    <xf numFmtId="0" fontId="0" fillId="3" borderId="39" xfId="0" applyFill="1" applyBorder="1" applyAlignment="1">
      <alignment horizontal="center" vertical="center" wrapText="1"/>
    </xf>
    <xf numFmtId="0" fontId="5" fillId="0" borderId="7" xfId="0" applyFont="1" applyBorder="1" applyAlignment="1">
      <alignment horizontal="center" vertical="center"/>
    </xf>
    <xf numFmtId="165" fontId="3" fillId="0" borderId="2" xfId="2" applyNumberFormat="1" applyFont="1" applyBorder="1" applyAlignment="1">
      <alignment horizontal="center" vertical="center"/>
    </xf>
    <xf numFmtId="165" fontId="0" fillId="0" borderId="2" xfId="0" applyNumberFormat="1" applyBorder="1" applyAlignment="1">
      <alignment horizontal="center" vertical="center"/>
    </xf>
    <xf numFmtId="0" fontId="0" fillId="0" borderId="3" xfId="0" applyBorder="1" applyAlignment="1">
      <alignment horizontal="center" vertical="center"/>
    </xf>
    <xf numFmtId="43" fontId="0" fillId="0" borderId="3" xfId="1" applyFont="1" applyBorder="1" applyAlignment="1">
      <alignment horizontal="center" vertical="center"/>
    </xf>
    <xf numFmtId="9" fontId="0" fillId="7" borderId="7" xfId="2" applyFont="1" applyFill="1" applyBorder="1" applyAlignment="1">
      <alignment horizontal="center" vertical="center"/>
    </xf>
    <xf numFmtId="9" fontId="0" fillId="7" borderId="2" xfId="2" applyFont="1" applyFill="1" applyBorder="1" applyAlignment="1">
      <alignment horizontal="center" vertical="center"/>
    </xf>
    <xf numFmtId="9" fontId="0" fillId="7" borderId="8" xfId="2" applyFont="1" applyFill="1" applyBorder="1" applyAlignment="1">
      <alignment horizontal="center" vertical="center"/>
    </xf>
    <xf numFmtId="9" fontId="0" fillId="7" borderId="5" xfId="2" applyFont="1" applyFill="1" applyBorder="1" applyAlignment="1">
      <alignment horizontal="center" vertical="center"/>
    </xf>
    <xf numFmtId="0" fontId="0" fillId="0" borderId="32" xfId="0" applyBorder="1" applyAlignment="1">
      <alignment horizontal="center" vertical="center" wrapText="1"/>
    </xf>
    <xf numFmtId="0" fontId="0" fillId="0" borderId="52" xfId="0" applyBorder="1" applyAlignment="1">
      <alignment horizontal="center" vertical="center"/>
    </xf>
    <xf numFmtId="9" fontId="0" fillId="0" borderId="51" xfId="2" applyFont="1" applyFill="1" applyBorder="1" applyAlignment="1">
      <alignment horizontal="center" vertical="center"/>
    </xf>
    <xf numFmtId="9" fontId="0" fillId="0" borderId="42" xfId="2" applyFont="1" applyFill="1" applyBorder="1" applyAlignment="1">
      <alignment horizontal="center" vertical="center"/>
    </xf>
    <xf numFmtId="9" fontId="0" fillId="0" borderId="54" xfId="2" applyFont="1" applyFill="1" applyBorder="1" applyAlignment="1">
      <alignment horizontal="center" vertical="center"/>
    </xf>
    <xf numFmtId="9" fontId="0" fillId="0" borderId="52" xfId="2" applyFont="1" applyFill="1" applyBorder="1" applyAlignment="1">
      <alignment horizontal="center" vertical="center"/>
    </xf>
    <xf numFmtId="0" fontId="0" fillId="0" borderId="55" xfId="0" applyBorder="1" applyAlignment="1">
      <alignment horizontal="center" vertical="center" wrapText="1"/>
    </xf>
    <xf numFmtId="0" fontId="5" fillId="3" borderId="58" xfId="0" applyFont="1" applyFill="1" applyBorder="1" applyAlignment="1">
      <alignment horizontal="center" vertical="center"/>
    </xf>
    <xf numFmtId="10" fontId="5" fillId="3" borderId="59" xfId="2" applyNumberFormat="1" applyFont="1" applyFill="1" applyBorder="1" applyAlignment="1">
      <alignment horizontal="center" vertical="center"/>
    </xf>
    <xf numFmtId="165" fontId="5" fillId="3" borderId="59" xfId="2" applyNumberFormat="1" applyFont="1" applyFill="1" applyBorder="1" applyAlignment="1">
      <alignment horizontal="center" vertical="center"/>
    </xf>
    <xf numFmtId="165" fontId="0" fillId="3" borderId="59" xfId="0" applyNumberFormat="1" applyFill="1" applyBorder="1" applyAlignment="1">
      <alignment horizontal="center" vertical="center"/>
    </xf>
    <xf numFmtId="0" fontId="0" fillId="3" borderId="59" xfId="0" applyFill="1" applyBorder="1" applyAlignment="1">
      <alignment horizontal="center" vertical="center" wrapText="1"/>
    </xf>
    <xf numFmtId="0" fontId="0" fillId="3" borderId="60" xfId="0" applyFill="1" applyBorder="1" applyAlignment="1">
      <alignment horizontal="center" vertical="center"/>
    </xf>
    <xf numFmtId="43" fontId="0" fillId="3" borderId="60" xfId="1" applyFont="1" applyFill="1" applyBorder="1" applyAlignment="1">
      <alignment horizontal="center" vertical="center"/>
    </xf>
    <xf numFmtId="9" fontId="0" fillId="3" borderId="58" xfId="2" applyFont="1" applyFill="1" applyBorder="1" applyAlignment="1">
      <alignment horizontal="center" vertical="center"/>
    </xf>
    <xf numFmtId="9" fontId="0" fillId="3" borderId="59" xfId="2" applyFont="1" applyFill="1" applyBorder="1" applyAlignment="1">
      <alignment horizontal="center" vertical="center"/>
    </xf>
    <xf numFmtId="9" fontId="0" fillId="3" borderId="61" xfId="2" applyFont="1" applyFill="1" applyBorder="1" applyAlignment="1">
      <alignment horizontal="center" vertical="center"/>
    </xf>
    <xf numFmtId="9" fontId="0" fillId="3" borderId="62" xfId="2" applyFont="1" applyFill="1" applyBorder="1" applyAlignment="1">
      <alignment horizontal="center" vertical="center"/>
    </xf>
    <xf numFmtId="0" fontId="0" fillId="3" borderId="63" xfId="0" applyFill="1" applyBorder="1" applyAlignment="1">
      <alignment horizontal="center" vertical="center"/>
    </xf>
    <xf numFmtId="0" fontId="5" fillId="0" borderId="18" xfId="0" applyFont="1" applyBorder="1" applyAlignment="1">
      <alignment horizontal="center" vertical="center"/>
    </xf>
    <xf numFmtId="10" fontId="0" fillId="0" borderId="19" xfId="2" applyNumberFormat="1" applyFont="1" applyBorder="1" applyAlignment="1">
      <alignment horizontal="center" vertical="center"/>
    </xf>
    <xf numFmtId="165" fontId="0" fillId="0" borderId="19" xfId="0" applyNumberFormat="1" applyBorder="1" applyAlignment="1">
      <alignment horizontal="center" vertical="center"/>
    </xf>
    <xf numFmtId="0" fontId="0" fillId="0" borderId="19" xfId="0" applyBorder="1" applyAlignment="1">
      <alignment horizontal="center" vertical="center" wrapText="1"/>
    </xf>
    <xf numFmtId="0" fontId="0" fillId="0" borderId="19" xfId="0" applyBorder="1" applyAlignment="1">
      <alignment horizontal="center" vertical="center"/>
    </xf>
    <xf numFmtId="43" fontId="0" fillId="0" borderId="26" xfId="1" applyFont="1" applyBorder="1" applyAlignment="1">
      <alignment horizontal="center" vertical="center"/>
    </xf>
    <xf numFmtId="9" fontId="0" fillId="7" borderId="25" xfId="2" applyFont="1" applyFill="1" applyBorder="1" applyAlignment="1">
      <alignment horizontal="center" vertical="center"/>
    </xf>
    <xf numFmtId="0" fontId="0" fillId="0" borderId="33" xfId="0" applyBorder="1" applyAlignment="1">
      <alignment horizontal="center" vertical="center"/>
    </xf>
    <xf numFmtId="9" fontId="0" fillId="0" borderId="9" xfId="2" applyFont="1" applyBorder="1" applyAlignment="1">
      <alignment horizontal="center" vertical="center"/>
    </xf>
    <xf numFmtId="9" fontId="0" fillId="0" borderId="1" xfId="2" applyFont="1" applyBorder="1" applyAlignment="1">
      <alignment horizontal="center" vertical="center"/>
    </xf>
    <xf numFmtId="9" fontId="0" fillId="0" borderId="6" xfId="2" applyFont="1" applyBorder="1" applyAlignment="1">
      <alignment horizontal="center" vertical="center"/>
    </xf>
    <xf numFmtId="0" fontId="5" fillId="3" borderId="22" xfId="0" applyFont="1" applyFill="1" applyBorder="1" applyAlignment="1">
      <alignment horizontal="center" vertical="center"/>
    </xf>
    <xf numFmtId="10" fontId="5" fillId="3" borderId="20" xfId="2" applyNumberFormat="1" applyFont="1" applyFill="1" applyBorder="1" applyAlignment="1">
      <alignment horizontal="center" vertical="center"/>
    </xf>
    <xf numFmtId="165" fontId="5" fillId="3" borderId="20" xfId="2" applyNumberFormat="1" applyFont="1" applyFill="1" applyBorder="1" applyAlignment="1">
      <alignment horizontal="center" vertical="center"/>
    </xf>
    <xf numFmtId="165" fontId="0" fillId="3" borderId="20" xfId="0" applyNumberFormat="1" applyFill="1" applyBorder="1" applyAlignment="1">
      <alignment horizontal="center" vertical="center"/>
    </xf>
    <xf numFmtId="0" fontId="0" fillId="3" borderId="21" xfId="0" applyFill="1" applyBorder="1" applyAlignment="1">
      <alignment horizontal="center" vertical="center"/>
    </xf>
    <xf numFmtId="43" fontId="0" fillId="3" borderId="21" xfId="1" applyFont="1" applyFill="1" applyBorder="1" applyAlignment="1">
      <alignment horizontal="center" vertical="center"/>
    </xf>
    <xf numFmtId="9" fontId="0" fillId="3" borderId="22" xfId="2" applyFont="1" applyFill="1" applyBorder="1" applyAlignment="1">
      <alignment horizontal="center" vertical="center"/>
    </xf>
    <xf numFmtId="9" fontId="0" fillId="3" borderId="20" xfId="2" applyFont="1" applyFill="1" applyBorder="1" applyAlignment="1">
      <alignment horizontal="center" vertical="center"/>
    </xf>
    <xf numFmtId="9" fontId="0" fillId="3" borderId="41" xfId="2" applyFont="1" applyFill="1" applyBorder="1" applyAlignment="1">
      <alignment horizontal="center" vertical="center"/>
    </xf>
    <xf numFmtId="9" fontId="0" fillId="3" borderId="37" xfId="2" applyFont="1" applyFill="1" applyBorder="1" applyAlignment="1">
      <alignment horizontal="center" vertical="center"/>
    </xf>
    <xf numFmtId="0" fontId="0" fillId="3" borderId="28" xfId="0" applyFill="1" applyBorder="1" applyAlignment="1">
      <alignment horizontal="center" vertical="center"/>
    </xf>
    <xf numFmtId="0" fontId="5" fillId="0" borderId="58" xfId="0" applyFont="1" applyBorder="1" applyAlignment="1">
      <alignment horizontal="center" vertical="center"/>
    </xf>
    <xf numFmtId="10" fontId="0" fillId="0" borderId="59" xfId="2" applyNumberFormat="1" applyFont="1" applyBorder="1" applyAlignment="1">
      <alignment horizontal="center" vertical="center"/>
    </xf>
    <xf numFmtId="165" fontId="0" fillId="0" borderId="59" xfId="0" applyNumberFormat="1" applyBorder="1" applyAlignment="1">
      <alignment horizontal="center" vertical="center"/>
    </xf>
    <xf numFmtId="0" fontId="0" fillId="0" borderId="59" xfId="0" applyBorder="1" applyAlignment="1">
      <alignment horizontal="center" vertical="center" wrapText="1"/>
    </xf>
    <xf numFmtId="0" fontId="0" fillId="0" borderId="60" xfId="0" applyBorder="1" applyAlignment="1">
      <alignment horizontal="center" vertical="center"/>
    </xf>
    <xf numFmtId="43" fontId="0" fillId="0" borderId="60" xfId="1" applyFont="1" applyBorder="1" applyAlignment="1">
      <alignment horizontal="center" vertical="center"/>
    </xf>
    <xf numFmtId="9" fontId="0" fillId="7" borderId="58" xfId="2" applyFont="1" applyFill="1" applyBorder="1" applyAlignment="1">
      <alignment horizontal="center" vertical="center"/>
    </xf>
    <xf numFmtId="9" fontId="0" fillId="7" borderId="59" xfId="2" applyFont="1" applyFill="1" applyBorder="1" applyAlignment="1">
      <alignment horizontal="center" vertical="center"/>
    </xf>
    <xf numFmtId="9" fontId="0" fillId="7" borderId="61" xfId="2" applyFont="1" applyFill="1" applyBorder="1" applyAlignment="1">
      <alignment horizontal="center" vertical="center"/>
    </xf>
    <xf numFmtId="9" fontId="0" fillId="7" borderId="62" xfId="2" applyFont="1" applyFill="1" applyBorder="1" applyAlignment="1">
      <alignment horizontal="center" vertical="center"/>
    </xf>
    <xf numFmtId="0" fontId="0" fillId="0" borderId="63" xfId="0" applyBorder="1" applyAlignment="1">
      <alignment horizontal="center" vertical="center"/>
    </xf>
    <xf numFmtId="0" fontId="0" fillId="0" borderId="1" xfId="0" applyFont="1" applyBorder="1" applyAlignment="1">
      <alignment horizontal="justify" vertical="center"/>
    </xf>
    <xf numFmtId="0" fontId="0" fillId="0" borderId="1" xfId="0" applyBorder="1"/>
    <xf numFmtId="0" fontId="0" fillId="0" borderId="10" xfId="0" applyBorder="1"/>
    <xf numFmtId="0" fontId="0" fillId="7" borderId="6" xfId="0" applyFill="1" applyBorder="1"/>
    <xf numFmtId="0" fontId="0" fillId="7" borderId="1" xfId="0" applyFill="1" applyBorder="1"/>
    <xf numFmtId="0" fontId="0" fillId="7" borderId="10" xfId="0" applyFill="1" applyBorder="1"/>
    <xf numFmtId="0" fontId="0" fillId="0" borderId="64" xfId="0" applyBorder="1"/>
    <xf numFmtId="0" fontId="0" fillId="0" borderId="6" xfId="0" applyBorder="1"/>
    <xf numFmtId="0" fontId="0" fillId="0" borderId="13" xfId="0" applyBorder="1"/>
    <xf numFmtId="0" fontId="0" fillId="0" borderId="14" xfId="0" applyBorder="1"/>
    <xf numFmtId="0" fontId="0" fillId="7" borderId="12" xfId="0" applyFill="1" applyBorder="1"/>
    <xf numFmtId="0" fontId="0" fillId="7" borderId="13" xfId="0" applyFill="1" applyBorder="1"/>
    <xf numFmtId="0" fontId="0" fillId="0" borderId="65" xfId="0" applyBorder="1"/>
    <xf numFmtId="0" fontId="0" fillId="7" borderId="14" xfId="0" applyFill="1" applyBorder="1"/>
    <xf numFmtId="0" fontId="0" fillId="0" borderId="12" xfId="0" applyFill="1" applyBorder="1"/>
    <xf numFmtId="9" fontId="3" fillId="7" borderId="18" xfId="2" applyFont="1" applyFill="1" applyBorder="1" applyAlignment="1">
      <alignment horizontal="center" vertical="center"/>
    </xf>
    <xf numFmtId="0" fontId="0" fillId="0" borderId="13" xfId="0" applyFill="1" applyBorder="1"/>
    <xf numFmtId="0" fontId="0" fillId="0" borderId="10" xfId="0" applyFill="1" applyBorder="1"/>
    <xf numFmtId="0" fontId="0" fillId="0" borderId="6" xfId="0" applyFill="1" applyBorder="1"/>
    <xf numFmtId="0" fontId="0" fillId="0" borderId="14" xfId="0" applyFill="1" applyBorder="1"/>
    <xf numFmtId="0" fontId="5" fillId="0" borderId="9" xfId="0" applyFont="1" applyBorder="1" applyAlignment="1">
      <alignment horizontal="center" vertical="center" wrapText="1"/>
    </xf>
    <xf numFmtId="0" fontId="8" fillId="6" borderId="17" xfId="0" applyFont="1" applyFill="1" applyBorder="1" applyAlignment="1">
      <alignment horizontal="justify" vertical="center"/>
    </xf>
    <xf numFmtId="0" fontId="8" fillId="5" borderId="36" xfId="0" applyFont="1" applyFill="1" applyBorder="1" applyAlignment="1">
      <alignment horizontal="justify" vertical="center"/>
    </xf>
    <xf numFmtId="0" fontId="5" fillId="3" borderId="19" xfId="0" applyFont="1" applyFill="1" applyBorder="1" applyAlignment="1">
      <alignment horizontal="justify" vertical="center" wrapText="1"/>
    </xf>
    <xf numFmtId="0" fontId="0" fillId="0" borderId="37" xfId="0" applyBorder="1" applyAlignment="1">
      <alignment horizontal="justify" vertical="center" wrapText="1"/>
    </xf>
    <xf numFmtId="0" fontId="8" fillId="5" borderId="37" xfId="0" applyFont="1" applyFill="1" applyBorder="1" applyAlignment="1">
      <alignment horizontal="justify" vertical="center"/>
    </xf>
    <xf numFmtId="0" fontId="5" fillId="3" borderId="16" xfId="0" applyFont="1" applyFill="1" applyBorder="1" applyAlignment="1">
      <alignment horizontal="justify" vertical="center" wrapText="1"/>
    </xf>
    <xf numFmtId="0" fontId="0" fillId="0" borderId="2" xfId="0" applyFont="1" applyBorder="1" applyAlignment="1">
      <alignment horizontal="justify" vertical="center" wrapText="1"/>
    </xf>
    <xf numFmtId="0" fontId="0" fillId="0" borderId="42" xfId="0" applyFont="1" applyBorder="1" applyAlignment="1">
      <alignment horizontal="justify" vertical="center" wrapText="1"/>
    </xf>
    <xf numFmtId="0" fontId="5" fillId="3" borderId="59" xfId="0" applyFont="1" applyFill="1" applyBorder="1" applyAlignment="1">
      <alignment horizontal="justify" vertical="center" wrapText="1"/>
    </xf>
    <xf numFmtId="0" fontId="0" fillId="0" borderId="19" xfId="0" applyBorder="1" applyAlignment="1">
      <alignment horizontal="justify" vertical="center" wrapText="1"/>
    </xf>
    <xf numFmtId="0" fontId="5" fillId="3" borderId="20" xfId="0" applyFont="1" applyFill="1" applyBorder="1" applyAlignment="1">
      <alignment horizontal="justify" vertical="center" wrapText="1"/>
    </xf>
    <xf numFmtId="0" fontId="0" fillId="0" borderId="59" xfId="0" applyBorder="1" applyAlignment="1">
      <alignment horizontal="justify" vertical="center" wrapText="1"/>
    </xf>
    <xf numFmtId="0" fontId="0" fillId="0" borderId="12" xfId="0" applyFont="1" applyBorder="1" applyAlignment="1">
      <alignment horizontal="justify" vertical="center" wrapText="1"/>
    </xf>
    <xf numFmtId="0" fontId="0" fillId="4" borderId="6" xfId="0" applyFill="1" applyBorder="1"/>
    <xf numFmtId="0" fontId="0" fillId="4" borderId="1" xfId="0" applyFill="1" applyBorder="1"/>
    <xf numFmtId="0" fontId="0" fillId="4" borderId="10" xfId="0" applyFill="1" applyBorder="1"/>
    <xf numFmtId="9" fontId="0" fillId="4" borderId="11" xfId="2" applyFont="1" applyFill="1" applyBorder="1" applyAlignment="1">
      <alignment horizontal="center" vertical="center"/>
    </xf>
    <xf numFmtId="9" fontId="0" fillId="4" borderId="12" xfId="2" applyFont="1" applyFill="1" applyBorder="1" applyAlignment="1">
      <alignment horizontal="center" vertical="center"/>
    </xf>
    <xf numFmtId="0" fontId="0" fillId="0" borderId="1" xfId="0" applyFill="1" applyBorder="1"/>
    <xf numFmtId="0" fontId="0" fillId="0" borderId="26" xfId="0" applyBorder="1" applyAlignment="1">
      <alignment horizontal="center" vertical="center"/>
    </xf>
    <xf numFmtId="0" fontId="0" fillId="0" borderId="24" xfId="0" applyFill="1" applyBorder="1"/>
    <xf numFmtId="0" fontId="0" fillId="0" borderId="25" xfId="0" applyFill="1" applyBorder="1"/>
    <xf numFmtId="0" fontId="5" fillId="0" borderId="11" xfId="0" applyFont="1" applyBorder="1" applyAlignment="1">
      <alignment horizontal="center" vertical="center" wrapText="1"/>
    </xf>
    <xf numFmtId="9" fontId="0" fillId="4" borderId="6" xfId="2" applyFont="1" applyFill="1" applyBorder="1" applyAlignment="1">
      <alignment horizontal="center" vertical="center"/>
    </xf>
    <xf numFmtId="9" fontId="0" fillId="4" borderId="10" xfId="2" applyFont="1" applyFill="1" applyBorder="1" applyAlignment="1">
      <alignment horizontal="center" vertical="center"/>
    </xf>
    <xf numFmtId="9" fontId="0" fillId="4" borderId="14" xfId="2" applyFont="1" applyFill="1" applyBorder="1" applyAlignment="1">
      <alignment horizontal="center" vertical="center"/>
    </xf>
    <xf numFmtId="9" fontId="26" fillId="7" borderId="13" xfId="2" applyFont="1" applyFill="1" applyBorder="1" applyAlignment="1">
      <alignment horizontal="center" vertical="center"/>
    </xf>
    <xf numFmtId="14" fontId="0" fillId="0" borderId="1" xfId="0" applyNumberFormat="1" applyBorder="1" applyAlignment="1">
      <alignment horizontal="center" vertical="center"/>
    </xf>
    <xf numFmtId="0" fontId="0" fillId="0" borderId="64" xfId="0" applyBorder="1" applyAlignment="1">
      <alignment horizontal="center" vertical="center" wrapText="1"/>
    </xf>
    <xf numFmtId="0" fontId="5" fillId="0" borderId="51" xfId="0" applyFont="1" applyBorder="1" applyAlignment="1">
      <alignment horizontal="center" vertical="center" wrapText="1"/>
    </xf>
    <xf numFmtId="10" fontId="0" fillId="0" borderId="56" xfId="2" applyNumberFormat="1" applyFont="1" applyBorder="1" applyAlignment="1">
      <alignment horizontal="center" vertical="center"/>
    </xf>
    <xf numFmtId="14" fontId="0" fillId="0" borderId="42" xfId="0" applyNumberFormat="1" applyBorder="1" applyAlignment="1">
      <alignment horizontal="center" vertical="center"/>
    </xf>
    <xf numFmtId="0" fontId="0" fillId="0" borderId="42" xfId="0" applyBorder="1"/>
    <xf numFmtId="9" fontId="0" fillId="0" borderId="53" xfId="2" applyFont="1" applyFill="1" applyBorder="1" applyAlignment="1">
      <alignment horizontal="center" vertical="center"/>
    </xf>
    <xf numFmtId="0" fontId="0" fillId="0" borderId="66" xfId="0" applyBorder="1" applyAlignment="1">
      <alignment horizontal="center" vertical="center" wrapText="1"/>
    </xf>
    <xf numFmtId="0" fontId="0" fillId="0" borderId="4"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64" xfId="0" applyBorder="1" applyAlignment="1">
      <alignment horizontal="center" vertical="center"/>
    </xf>
    <xf numFmtId="0" fontId="0" fillId="0" borderId="66" xfId="0" applyBorder="1" applyAlignment="1">
      <alignment horizontal="center" vertical="center"/>
    </xf>
    <xf numFmtId="0" fontId="0" fillId="0" borderId="27" xfId="0"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65" xfId="0" applyBorder="1" applyAlignment="1">
      <alignment horizontal="center" vertical="center" wrapText="1"/>
    </xf>
    <xf numFmtId="14" fontId="0" fillId="0" borderId="12" xfId="0" applyNumberFormat="1" applyBorder="1" applyAlignment="1">
      <alignment horizontal="center" vertical="center"/>
    </xf>
    <xf numFmtId="0" fontId="0" fillId="0" borderId="65" xfId="0" applyBorder="1" applyAlignment="1">
      <alignment horizontal="center" vertical="center"/>
    </xf>
    <xf numFmtId="0" fontId="5"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65" xfId="0" applyFont="1" applyFill="1" applyBorder="1" applyAlignment="1">
      <alignment horizontal="center" vertical="center" wrapText="1"/>
    </xf>
    <xf numFmtId="0" fontId="0" fillId="0" borderId="12" xfId="0" applyBorder="1" applyAlignment="1">
      <alignment vertical="center"/>
    </xf>
    <xf numFmtId="9" fontId="9" fillId="7" borderId="1" xfId="2" applyFont="1" applyFill="1" applyBorder="1" applyAlignment="1">
      <alignment horizontal="center" vertical="center"/>
    </xf>
    <xf numFmtId="9" fontId="9" fillId="0" borderId="1" xfId="2" applyFont="1" applyFill="1" applyBorder="1" applyAlignment="1">
      <alignment horizontal="center" vertical="center"/>
    </xf>
    <xf numFmtId="0" fontId="0" fillId="7" borderId="13" xfId="0" applyFill="1" applyBorder="1" applyAlignment="1">
      <alignment horizontal="center" vertical="center" wrapText="1"/>
    </xf>
    <xf numFmtId="0" fontId="0" fillId="0" borderId="1" xfId="0" applyFont="1" applyFill="1" applyBorder="1" applyAlignment="1">
      <alignment horizontal="justify" vertical="center" wrapText="1"/>
    </xf>
    <xf numFmtId="0" fontId="0" fillId="7" borderId="11"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7" borderId="12" xfId="0" applyFill="1" applyBorder="1" applyAlignment="1">
      <alignment horizontal="center" vertical="center" wrapText="1"/>
    </xf>
    <xf numFmtId="0" fontId="33" fillId="0" borderId="1" xfId="0" applyFont="1" applyFill="1" applyBorder="1" applyAlignment="1">
      <alignment horizontal="center" vertical="center" wrapText="1"/>
    </xf>
    <xf numFmtId="0" fontId="33" fillId="4" borderId="1" xfId="0" applyFont="1" applyFill="1" applyBorder="1" applyAlignment="1">
      <alignment horizontal="center" vertical="center" wrapText="1"/>
    </xf>
    <xf numFmtId="9" fontId="0" fillId="4" borderId="42" xfId="2" applyFont="1" applyFill="1" applyBorder="1" applyAlignment="1">
      <alignment horizontal="center" vertical="center"/>
    </xf>
    <xf numFmtId="9" fontId="0" fillId="4" borderId="53" xfId="2" applyFont="1" applyFill="1" applyBorder="1" applyAlignment="1">
      <alignment horizontal="center" vertical="center"/>
    </xf>
    <xf numFmtId="43" fontId="0" fillId="0" borderId="1" xfId="1" applyFont="1" applyBorder="1" applyAlignment="1">
      <alignment horizontal="center" vertical="center"/>
    </xf>
    <xf numFmtId="165" fontId="0" fillId="0" borderId="56" xfId="0" applyNumberFormat="1" applyBorder="1" applyAlignment="1">
      <alignment horizontal="center" vertical="center"/>
    </xf>
    <xf numFmtId="0" fontId="0" fillId="0" borderId="56" xfId="0" applyBorder="1" applyAlignment="1">
      <alignment horizontal="center" vertical="center" wrapText="1"/>
    </xf>
    <xf numFmtId="0" fontId="0" fillId="0" borderId="67" xfId="0" applyBorder="1" applyAlignment="1">
      <alignment horizontal="center" vertical="center"/>
    </xf>
    <xf numFmtId="43" fontId="0" fillId="0" borderId="67" xfId="1" applyFont="1" applyBorder="1" applyAlignment="1">
      <alignment horizontal="center" vertical="center"/>
    </xf>
    <xf numFmtId="9" fontId="0" fillId="0" borderId="68" xfId="2" applyFont="1" applyFill="1" applyBorder="1" applyAlignment="1">
      <alignment horizontal="center" vertical="center"/>
    </xf>
    <xf numFmtId="9" fontId="0" fillId="4" borderId="56" xfId="2" applyFont="1" applyFill="1" applyBorder="1" applyAlignment="1">
      <alignment horizontal="center" vertical="center"/>
    </xf>
    <xf numFmtId="9" fontId="0" fillId="4" borderId="67" xfId="2" applyFont="1" applyFill="1" applyBorder="1" applyAlignment="1">
      <alignment horizontal="center" vertical="center"/>
    </xf>
    <xf numFmtId="10" fontId="3" fillId="4" borderId="2" xfId="2" applyNumberFormat="1" applyFont="1" applyFill="1" applyBorder="1" applyAlignment="1">
      <alignment horizontal="center" vertical="center"/>
    </xf>
    <xf numFmtId="165" fontId="0" fillId="4" borderId="2" xfId="0" applyNumberFormat="1" applyFont="1" applyFill="1" applyBorder="1" applyAlignment="1">
      <alignment horizontal="center" vertical="center"/>
    </xf>
    <xf numFmtId="0" fontId="0" fillId="4" borderId="2" xfId="0" applyFont="1" applyFill="1" applyBorder="1" applyAlignment="1">
      <alignment horizontal="center" vertical="center"/>
    </xf>
    <xf numFmtId="0" fontId="0" fillId="4" borderId="2" xfId="0" applyFont="1" applyFill="1" applyBorder="1" applyAlignment="1">
      <alignment horizontal="center" vertical="center" wrapText="1"/>
    </xf>
    <xf numFmtId="0" fontId="0" fillId="4" borderId="3" xfId="0" applyFont="1" applyFill="1" applyBorder="1" applyAlignment="1">
      <alignment horizontal="center" vertical="center"/>
    </xf>
    <xf numFmtId="43" fontId="3" fillId="4" borderId="3" xfId="1" applyFont="1" applyFill="1" applyBorder="1" applyAlignment="1">
      <alignment horizontal="center" vertical="center"/>
    </xf>
    <xf numFmtId="9" fontId="3" fillId="4" borderId="7" xfId="2" applyFont="1" applyFill="1" applyBorder="1" applyAlignment="1">
      <alignment horizontal="center" vertical="center"/>
    </xf>
    <xf numFmtId="9" fontId="3" fillId="4" borderId="8" xfId="2" applyFont="1" applyFill="1" applyBorder="1" applyAlignment="1">
      <alignment horizontal="center" vertical="center"/>
    </xf>
    <xf numFmtId="9" fontId="3" fillId="4" borderId="5" xfId="2" applyFont="1" applyFill="1" applyBorder="1" applyAlignment="1">
      <alignment horizontal="center" vertical="center"/>
    </xf>
    <xf numFmtId="9" fontId="3" fillId="4" borderId="2" xfId="2" applyFont="1" applyFill="1" applyBorder="1" applyAlignment="1">
      <alignment horizontal="center" vertical="center"/>
    </xf>
    <xf numFmtId="0" fontId="0" fillId="4" borderId="32" xfId="0" applyFont="1" applyFill="1" applyBorder="1" applyAlignment="1">
      <alignment horizontal="center" vertical="center"/>
    </xf>
    <xf numFmtId="0" fontId="8" fillId="0" borderId="9" xfId="0" applyFont="1" applyBorder="1" applyAlignment="1">
      <alignment horizontal="center" vertical="center"/>
    </xf>
    <xf numFmtId="0" fontId="0" fillId="4" borderId="1" xfId="0" applyFont="1" applyFill="1" applyBorder="1" applyAlignment="1">
      <alignment horizontal="justify" vertical="center" wrapText="1"/>
    </xf>
    <xf numFmtId="0" fontId="0" fillId="4" borderId="42" xfId="0" applyFill="1" applyBorder="1" applyAlignment="1">
      <alignment horizontal="justify" vertical="center" wrapText="1"/>
    </xf>
    <xf numFmtId="0" fontId="0" fillId="4" borderId="1" xfId="0" applyFill="1" applyBorder="1" applyAlignment="1">
      <alignment horizontal="justify" vertical="center" wrapText="1"/>
    </xf>
    <xf numFmtId="0" fontId="0" fillId="4" borderId="56" xfId="0" applyFill="1" applyBorder="1" applyAlignment="1">
      <alignment horizontal="justify" vertical="center" wrapText="1"/>
    </xf>
    <xf numFmtId="0" fontId="0" fillId="4" borderId="2" xfId="0" applyFont="1" applyFill="1" applyBorder="1" applyAlignment="1">
      <alignment horizontal="justify" vertical="center" wrapText="1"/>
    </xf>
    <xf numFmtId="0" fontId="9" fillId="4" borderId="2" xfId="0" applyFont="1" applyFill="1" applyBorder="1" applyAlignment="1">
      <alignment horizontal="justify" vertical="center" wrapText="1"/>
    </xf>
    <xf numFmtId="0" fontId="33" fillId="7" borderId="1" xfId="0" applyFont="1" applyFill="1" applyBorder="1" applyAlignment="1">
      <alignment horizontal="center" vertical="center" wrapText="1"/>
    </xf>
    <xf numFmtId="9" fontId="0" fillId="7" borderId="56" xfId="2" applyFont="1" applyFill="1" applyBorder="1" applyAlignment="1">
      <alignment horizontal="center" vertical="center"/>
    </xf>
    <xf numFmtId="9" fontId="0" fillId="7" borderId="69" xfId="2" applyFont="1" applyFill="1" applyBorder="1" applyAlignment="1">
      <alignment horizontal="center" vertical="center"/>
    </xf>
    <xf numFmtId="9" fontId="0" fillId="7" borderId="70" xfId="2" applyFont="1" applyFill="1" applyBorder="1" applyAlignment="1">
      <alignment horizontal="center" vertical="center"/>
    </xf>
    <xf numFmtId="9" fontId="3" fillId="7" borderId="2" xfId="2" applyFont="1" applyFill="1" applyBorder="1" applyAlignment="1">
      <alignment horizontal="center" vertical="center"/>
    </xf>
    <xf numFmtId="9" fontId="3" fillId="7" borderId="8" xfId="2" applyFont="1" applyFill="1" applyBorder="1" applyAlignment="1">
      <alignment horizontal="center" vertical="center"/>
    </xf>
    <xf numFmtId="9" fontId="3" fillId="7" borderId="5" xfId="2" applyFont="1" applyFill="1" applyBorder="1" applyAlignment="1">
      <alignment horizontal="center" vertical="center"/>
    </xf>
    <xf numFmtId="43" fontId="0" fillId="4" borderId="10" xfId="1" applyFont="1" applyFill="1" applyBorder="1" applyAlignment="1">
      <alignment horizontal="center" vertical="center"/>
    </xf>
    <xf numFmtId="9" fontId="0" fillId="7" borderId="4" xfId="2" applyFont="1" applyFill="1" applyBorder="1" applyAlignment="1">
      <alignment horizontal="center" vertical="center"/>
    </xf>
    <xf numFmtId="43" fontId="0" fillId="4" borderId="4" xfId="1" applyFont="1" applyFill="1" applyBorder="1" applyAlignment="1">
      <alignment horizontal="center" vertical="center"/>
    </xf>
    <xf numFmtId="43" fontId="0" fillId="0" borderId="10" xfId="1" applyFont="1" applyBorder="1" applyAlignment="1">
      <alignment horizontal="center" vertical="center"/>
    </xf>
    <xf numFmtId="0" fontId="5" fillId="0" borderId="68" xfId="0" applyFont="1" applyBorder="1" applyAlignment="1">
      <alignment horizontal="center" vertical="center"/>
    </xf>
    <xf numFmtId="2" fontId="0" fillId="0" borderId="4" xfId="30" applyNumberFormat="1" applyFont="1" applyBorder="1" applyAlignment="1">
      <alignment horizontal="center" vertical="center"/>
    </xf>
    <xf numFmtId="44" fontId="0" fillId="0" borderId="52" xfId="30" applyFont="1" applyBorder="1" applyAlignment="1">
      <alignment horizontal="center" vertical="center"/>
    </xf>
    <xf numFmtId="2" fontId="0" fillId="0" borderId="4" xfId="0" applyNumberFormat="1" applyBorder="1" applyAlignment="1">
      <alignment horizontal="center" vertical="center"/>
    </xf>
    <xf numFmtId="2" fontId="0" fillId="0" borderId="52" xfId="0" applyNumberFormat="1" applyBorder="1" applyAlignment="1">
      <alignment horizontal="center" vertical="center"/>
    </xf>
    <xf numFmtId="0" fontId="0" fillId="0" borderId="42" xfId="0" applyBorder="1" applyAlignment="1">
      <alignment horizontal="justify" vertical="center" wrapText="1"/>
    </xf>
    <xf numFmtId="0" fontId="0" fillId="0" borderId="2" xfId="0" applyBorder="1" applyAlignment="1">
      <alignment horizontal="justify" vertical="center" wrapText="1"/>
    </xf>
    <xf numFmtId="0" fontId="0" fillId="0" borderId="0" xfId="0" applyAlignment="1">
      <alignment horizontal="justify" vertical="center" wrapText="1"/>
    </xf>
    <xf numFmtId="9" fontId="0" fillId="0" borderId="4" xfId="2" applyFont="1" applyFill="1" applyBorder="1" applyAlignment="1">
      <alignment horizontal="center" vertical="center"/>
    </xf>
    <xf numFmtId="4" fontId="0" fillId="0" borderId="1" xfId="0" applyNumberFormat="1" applyBorder="1" applyAlignment="1">
      <alignment horizontal="right" vertical="center"/>
    </xf>
    <xf numFmtId="4" fontId="0" fillId="0" borderId="67" xfId="0" applyNumberFormat="1" applyBorder="1" applyAlignment="1">
      <alignment horizontal="right" vertical="center"/>
    </xf>
    <xf numFmtId="0" fontId="5" fillId="8" borderId="0" xfId="0" applyFont="1" applyFill="1" applyBorder="1" applyAlignment="1">
      <alignment vertical="center" wrapText="1"/>
    </xf>
    <xf numFmtId="4" fontId="0" fillId="0" borderId="1" xfId="0" applyNumberFormat="1" applyFont="1" applyFill="1" applyBorder="1" applyAlignment="1">
      <alignment vertical="center"/>
    </xf>
    <xf numFmtId="2" fontId="0" fillId="0" borderId="1" xfId="0" applyNumberFormat="1" applyFont="1" applyFill="1" applyBorder="1" applyAlignment="1">
      <alignment vertical="center"/>
    </xf>
    <xf numFmtId="43" fontId="0" fillId="4" borderId="1" xfId="4" applyFont="1" applyFill="1" applyBorder="1" applyAlignment="1">
      <alignment vertical="center"/>
    </xf>
    <xf numFmtId="43" fontId="9" fillId="4" borderId="1" xfId="4" applyFont="1" applyFill="1" applyBorder="1" applyAlignment="1">
      <alignment vertical="center"/>
    </xf>
    <xf numFmtId="43" fontId="0" fillId="0" borderId="1" xfId="4" applyFont="1" applyFill="1" applyBorder="1" applyAlignment="1">
      <alignment horizontal="center" vertical="center"/>
    </xf>
    <xf numFmtId="0" fontId="9" fillId="9" borderId="1" xfId="32" applyFont="1" applyFill="1" applyBorder="1" applyAlignment="1">
      <alignment vertical="center" wrapText="1"/>
    </xf>
    <xf numFmtId="0" fontId="1" fillId="9" borderId="1" xfId="32" applyFill="1" applyBorder="1" applyAlignment="1">
      <alignment vertical="center" wrapText="1"/>
    </xf>
    <xf numFmtId="0" fontId="1" fillId="9" borderId="1" xfId="32" applyFont="1" applyFill="1" applyBorder="1" applyAlignment="1">
      <alignment vertical="center" wrapText="1"/>
    </xf>
    <xf numFmtId="0" fontId="22" fillId="0" borderId="1" xfId="0" applyNumberFormat="1" applyFont="1" applyFill="1" applyBorder="1" applyAlignment="1">
      <alignment horizontal="center" vertical="center"/>
    </xf>
    <xf numFmtId="0" fontId="34" fillId="0" borderId="1" xfId="0" applyNumberFormat="1" applyFont="1" applyFill="1" applyBorder="1" applyAlignment="1">
      <alignment horizontal="center" vertical="center"/>
    </xf>
    <xf numFmtId="0" fontId="35" fillId="0" borderId="1" xfId="3" applyFont="1" applyFill="1" applyBorder="1" applyAlignment="1">
      <alignment horizontal="center" vertical="center" wrapText="1"/>
    </xf>
    <xf numFmtId="0" fontId="5" fillId="0" borderId="0" xfId="3" applyFont="1" applyAlignment="1">
      <alignment horizontal="center" vertical="center"/>
    </xf>
    <xf numFmtId="0" fontId="10" fillId="0" borderId="0" xfId="3" applyFill="1" applyAlignment="1">
      <alignment horizontal="center" vertical="center"/>
    </xf>
    <xf numFmtId="0" fontId="9" fillId="9" borderId="1" xfId="32" applyFont="1" applyFill="1" applyBorder="1" applyAlignment="1">
      <alignment horizontal="right" vertical="center" wrapText="1"/>
    </xf>
    <xf numFmtId="43" fontId="9" fillId="0" borderId="1" xfId="4" applyFont="1" applyFill="1" applyBorder="1" applyAlignment="1">
      <alignment horizontal="center" vertical="center"/>
    </xf>
    <xf numFmtId="0" fontId="36" fillId="0" borderId="1" xfId="0" applyFont="1" applyFill="1" applyBorder="1" applyAlignment="1">
      <alignment horizontal="justify" vertical="center" wrapText="1"/>
    </xf>
    <xf numFmtId="0" fontId="36" fillId="0" borderId="1" xfId="0" applyFont="1" applyFill="1" applyBorder="1" applyAlignment="1">
      <alignment horizontal="left" vertical="center" wrapText="1"/>
    </xf>
    <xf numFmtId="0" fontId="20" fillId="0" borderId="1" xfId="0" applyFont="1" applyBorder="1" applyAlignment="1">
      <alignment horizontal="center" vertical="center"/>
    </xf>
    <xf numFmtId="0" fontId="1" fillId="0" borderId="1" xfId="0" applyFont="1" applyBorder="1" applyAlignment="1">
      <alignment horizontal="justify" vertical="center" wrapText="1"/>
    </xf>
    <xf numFmtId="0" fontId="36" fillId="0" borderId="1" xfId="0" applyFont="1" applyFill="1" applyBorder="1" applyAlignment="1">
      <alignment horizontal="justify" vertical="center"/>
    </xf>
    <xf numFmtId="0" fontId="1" fillId="0" borderId="0" xfId="3" applyFont="1"/>
    <xf numFmtId="43" fontId="0" fillId="0" borderId="0" xfId="4" applyFont="1" applyAlignment="1">
      <alignment vertical="center"/>
    </xf>
    <xf numFmtId="0" fontId="1" fillId="0" borderId="0" xfId="3" applyFont="1" applyAlignment="1">
      <alignment vertical="center"/>
    </xf>
    <xf numFmtId="0" fontId="1" fillId="0" borderId="0" xfId="3" applyFont="1" applyAlignment="1">
      <alignment vertical="center" wrapText="1"/>
    </xf>
    <xf numFmtId="4" fontId="0" fillId="0" borderId="4" xfId="0" applyNumberFormat="1" applyBorder="1" applyAlignment="1">
      <alignment horizontal="right" vertical="center"/>
    </xf>
    <xf numFmtId="4" fontId="0" fillId="0" borderId="27" xfId="0" applyNumberFormat="1" applyBorder="1" applyAlignment="1">
      <alignment horizontal="right" vertical="center"/>
    </xf>
    <xf numFmtId="43" fontId="8" fillId="5" borderId="29" xfId="0" applyNumberFormat="1" applyFont="1" applyFill="1" applyBorder="1" applyAlignment="1">
      <alignment horizontal="center" vertical="center" wrapText="1"/>
    </xf>
    <xf numFmtId="9" fontId="0" fillId="0" borderId="6" xfId="2" applyFont="1" applyBorder="1"/>
    <xf numFmtId="9" fontId="0" fillId="0" borderId="14" xfId="2" applyFont="1" applyBorder="1"/>
    <xf numFmtId="9" fontId="0" fillId="7" borderId="6" xfId="2" applyFont="1" applyFill="1" applyBorder="1"/>
    <xf numFmtId="9" fontId="8" fillId="5" borderId="22" xfId="2" applyFont="1" applyFill="1" applyBorder="1" applyAlignment="1">
      <alignment horizontal="center" vertical="center" textRotation="90"/>
    </xf>
    <xf numFmtId="9" fontId="8" fillId="5" borderId="15" xfId="2" applyFont="1" applyFill="1" applyBorder="1" applyAlignment="1">
      <alignment horizontal="center" vertical="center" textRotation="90"/>
    </xf>
    <xf numFmtId="9" fontId="0" fillId="0" borderId="9" xfId="2" applyFont="1" applyBorder="1" applyAlignment="1">
      <alignment horizontal="center" vertical="center" wrapText="1"/>
    </xf>
    <xf numFmtId="9" fontId="0" fillId="0" borderId="11" xfId="2" applyFont="1" applyBorder="1" applyAlignment="1">
      <alignment horizontal="center" vertical="center" wrapText="1"/>
    </xf>
    <xf numFmtId="9" fontId="0" fillId="0" borderId="11" xfId="2" applyFont="1" applyFill="1" applyBorder="1" applyAlignment="1">
      <alignment horizontal="center" vertical="center" wrapText="1"/>
    </xf>
    <xf numFmtId="9" fontId="0" fillId="7" borderId="11" xfId="2" applyFont="1" applyFill="1" applyBorder="1" applyAlignment="1">
      <alignment horizontal="center" vertical="center" wrapText="1"/>
    </xf>
    <xf numFmtId="0" fontId="0" fillId="4" borderId="0" xfId="0" applyFill="1" applyBorder="1" applyAlignment="1">
      <alignment vertical="center"/>
    </xf>
    <xf numFmtId="49" fontId="0" fillId="4" borderId="0" xfId="0" applyNumberFormat="1" applyFill="1" applyBorder="1" applyAlignment="1">
      <alignment vertical="center"/>
    </xf>
    <xf numFmtId="0" fontId="0" fillId="0" borderId="0" xfId="0" applyAlignment="1">
      <alignment vertical="center"/>
    </xf>
    <xf numFmtId="43" fontId="0" fillId="4" borderId="0" xfId="1" applyFont="1" applyFill="1" applyBorder="1" applyAlignment="1">
      <alignment horizontal="center" vertical="center"/>
    </xf>
    <xf numFmtId="0" fontId="37" fillId="2" borderId="0" xfId="0" applyFont="1" applyFill="1" applyAlignment="1">
      <alignment vertical="center"/>
    </xf>
    <xf numFmtId="17" fontId="4" fillId="2" borderId="19" xfId="0" applyNumberFormat="1" applyFont="1" applyFill="1" applyBorder="1" applyAlignment="1">
      <alignment horizontal="center" vertical="center" textRotation="90"/>
    </xf>
    <xf numFmtId="0" fontId="4" fillId="2" borderId="12" xfId="0" applyFont="1" applyFill="1" applyBorder="1" applyAlignment="1">
      <alignment horizontal="center" vertical="center" textRotation="90"/>
    </xf>
    <xf numFmtId="17" fontId="4" fillId="2" borderId="24" xfId="0" applyNumberFormat="1" applyFont="1" applyFill="1" applyBorder="1" applyAlignment="1">
      <alignment horizontal="center" vertical="center" textRotation="90"/>
    </xf>
    <xf numFmtId="0" fontId="4" fillId="2" borderId="13" xfId="0" applyFont="1" applyFill="1" applyBorder="1" applyAlignment="1">
      <alignment horizontal="center" vertical="center" textRotation="90"/>
    </xf>
    <xf numFmtId="0" fontId="4" fillId="2" borderId="38" xfId="0" applyFont="1" applyFill="1" applyBorder="1" applyAlignment="1">
      <alignment horizontal="center" vertical="center" wrapText="1"/>
    </xf>
    <xf numFmtId="0" fontId="4" fillId="2" borderId="34" xfId="0" applyFont="1" applyFill="1" applyBorder="1" applyAlignment="1">
      <alignment horizontal="center" vertical="center" wrapText="1"/>
    </xf>
    <xf numFmtId="17" fontId="4" fillId="2" borderId="18" xfId="0" applyNumberFormat="1" applyFont="1" applyFill="1" applyBorder="1" applyAlignment="1">
      <alignment horizontal="center" vertical="center" textRotation="90"/>
    </xf>
    <xf numFmtId="0" fontId="4" fillId="2" borderId="11" xfId="0" applyFont="1" applyFill="1" applyBorder="1" applyAlignment="1">
      <alignment horizontal="center" vertical="center" textRotation="90"/>
    </xf>
    <xf numFmtId="17" fontId="4" fillId="2" borderId="25" xfId="0" applyNumberFormat="1" applyFont="1" applyFill="1" applyBorder="1" applyAlignment="1">
      <alignment horizontal="center" vertical="center" textRotation="90"/>
    </xf>
    <xf numFmtId="0" fontId="4" fillId="2" borderId="14" xfId="0" applyFont="1" applyFill="1" applyBorder="1" applyAlignment="1">
      <alignment horizontal="center" vertical="center" textRotation="90"/>
    </xf>
    <xf numFmtId="0" fontId="0" fillId="4" borderId="0" xfId="0" applyFont="1" applyFill="1" applyBorder="1" applyAlignment="1">
      <alignment horizontal="left" vertical="center" wrapText="1"/>
    </xf>
    <xf numFmtId="49" fontId="5" fillId="4" borderId="0" xfId="0" applyNumberFormat="1" applyFont="1" applyFill="1" applyBorder="1" applyAlignment="1">
      <alignment horizontal="left" vertical="center" wrapText="1"/>
    </xf>
    <xf numFmtId="0" fontId="5" fillId="0" borderId="35" xfId="0" applyFont="1" applyBorder="1" applyAlignment="1">
      <alignment horizontal="center"/>
    </xf>
    <xf numFmtId="0" fontId="5" fillId="0" borderId="17" xfId="0" applyFont="1" applyBorder="1" applyAlignment="1">
      <alignment horizontal="center"/>
    </xf>
    <xf numFmtId="0" fontId="5" fillId="0" borderId="23" xfId="0" applyFont="1" applyBorder="1" applyAlignment="1">
      <alignment horizontal="center"/>
    </xf>
    <xf numFmtId="0" fontId="4" fillId="2" borderId="1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18" fillId="0" borderId="0" xfId="0" applyFont="1" applyAlignment="1">
      <alignment horizontal="center" vertical="center"/>
    </xf>
    <xf numFmtId="0" fontId="17" fillId="15" borderId="1" xfId="0" applyFont="1" applyFill="1" applyBorder="1" applyAlignment="1">
      <alignment horizontal="center" vertical="center"/>
    </xf>
    <xf numFmtId="0" fontId="17" fillId="15" borderId="42" xfId="0" applyFont="1" applyFill="1" applyBorder="1" applyAlignment="1">
      <alignment horizontal="left" vertical="center" wrapText="1"/>
    </xf>
    <xf numFmtId="0" fontId="17" fillId="15" borderId="2" xfId="0" applyFont="1" applyFill="1" applyBorder="1" applyAlignment="1">
      <alignment horizontal="left" vertical="center" wrapText="1"/>
    </xf>
    <xf numFmtId="0" fontId="17" fillId="15" borderId="4" xfId="0" applyFont="1" applyFill="1" applyBorder="1" applyAlignment="1">
      <alignment horizontal="center" vertical="center"/>
    </xf>
    <xf numFmtId="0" fontId="17" fillId="15" borderId="57" xfId="0" applyFont="1" applyFill="1" applyBorder="1" applyAlignment="1">
      <alignment horizontal="center" vertical="center"/>
    </xf>
    <xf numFmtId="0" fontId="17" fillId="15" borderId="6" xfId="0" applyFont="1" applyFill="1" applyBorder="1" applyAlignment="1">
      <alignment horizontal="center" vertical="center"/>
    </xf>
    <xf numFmtId="0" fontId="17" fillId="15" borderId="42" xfId="0" applyFont="1" applyFill="1" applyBorder="1" applyAlignment="1">
      <alignment horizontal="center" vertical="center"/>
    </xf>
    <xf numFmtId="0" fontId="17" fillId="15" borderId="2" xfId="0" applyFont="1" applyFill="1" applyBorder="1" applyAlignment="1">
      <alignment horizontal="center" vertical="center"/>
    </xf>
  </cellXfs>
  <cellStyles count="33">
    <cellStyle name="Estilo 1" xfId="7"/>
    <cellStyle name="Hipervínculo" xfId="22" builtinId="8" hidden="1"/>
    <cellStyle name="Hipervínculo" xfId="24" builtinId="8" hidden="1"/>
    <cellStyle name="Hipervínculo" xfId="26" builtinId="8" hidden="1"/>
    <cellStyle name="Hipervínculo" xfId="28" builtinId="8" hidden="1"/>
    <cellStyle name="Hipervínculo visitado" xfId="23" builtinId="9" hidden="1"/>
    <cellStyle name="Hipervínculo visitado" xfId="25" builtinId="9" hidden="1"/>
    <cellStyle name="Hipervínculo visitado" xfId="27" builtinId="9" hidden="1"/>
    <cellStyle name="Hipervínculo visitado" xfId="29" builtinId="9" hidden="1"/>
    <cellStyle name="Millares" xfId="1" builtinId="3"/>
    <cellStyle name="Millares 2" xfId="4"/>
    <cellStyle name="Millares 2 2 2" xfId="31"/>
    <cellStyle name="Millares 3" xfId="6"/>
    <cellStyle name="Moneda" xfId="30" builtinId="4"/>
    <cellStyle name="Normal" xfId="0" builtinId="0"/>
    <cellStyle name="Normal 10" xfId="8"/>
    <cellStyle name="Normal 2" xfId="3"/>
    <cellStyle name="Normal 2 2" xfId="32"/>
    <cellStyle name="Normal 2 2 2" xfId="9"/>
    <cellStyle name="Normal 3" xfId="5"/>
    <cellStyle name="Normal 3 2" xfId="10"/>
    <cellStyle name="Normal 3 3" xfId="11"/>
    <cellStyle name="Normal 32" xfId="12"/>
    <cellStyle name="Normal 37" xfId="13"/>
    <cellStyle name="Normal 41" xfId="14"/>
    <cellStyle name="Normal 45" xfId="15"/>
    <cellStyle name="Normal 49" xfId="16"/>
    <cellStyle name="Normal 53" xfId="17"/>
    <cellStyle name="Normal 57" xfId="18"/>
    <cellStyle name="Normal 61" xfId="19"/>
    <cellStyle name="Normal 65" xfId="20"/>
    <cellStyle name="Normal 73" xfId="21"/>
    <cellStyle name="Porcentaje" xfId="2" builtinId="5"/>
  </cellStyles>
  <dxfs count="114">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958145231846"/>
          <c:y val="0.11145231846019248"/>
          <c:w val="0.67248629921259839"/>
          <c:h val="0.84328019182787339"/>
        </c:manualLayout>
      </c:layout>
      <c:barChart>
        <c:barDir val="bar"/>
        <c:grouping val="clustered"/>
        <c:varyColors val="0"/>
        <c:ser>
          <c:idx val="0"/>
          <c:order val="0"/>
          <c:tx>
            <c:strRef>
              <c:f>'PRODUCTOS Y ACTIVIDADES'!$D$15</c:f>
              <c:strCache>
                <c:ptCount val="1"/>
                <c:pt idx="0">
                  <c:v>Planificado</c:v>
                </c:pt>
              </c:strCache>
            </c:strRef>
          </c:tx>
          <c:invertIfNegative val="0"/>
          <c:cat>
            <c:strRef>
              <c:f>('PRODUCTOS Y ACTIVIDADES'!$C$16,'PRODUCTOS Y ACTIVIDADES'!$C$17,'PRODUCTOS Y ACTIVIDADES'!$C$41,'PRODUCTOS Y ACTIVIDADES'!$C$59,'PRODUCTOS Y ACTIVIDADES'!$C$72,'PRODUCTOS Y ACTIVIDADES'!$C$88,'PRODUCTOS Y ACTIVIDADES'!$C$105,'PRODUCTOS Y ACTIVIDADES'!$C$130,'PRODUCTOS Y ACTIVIDADES'!$C$140,'PRODUCTOS Y ACTIVIDADES'!$C$161,'PRODUCTOS Y ACTIVIDADES'!$C$187,'PRODUCTOS Y ACTIVIDADES'!$C$218,'PRODUCTOS Y ACTIVIDADES'!$C$231,'PRODUCTOS Y ACTIVIDADES'!$C$257)</c:f>
              <c:strCache>
                <c:ptCount val="14"/>
                <c:pt idx="0">
                  <c:v>POA ESTACIÓN EXPERIMENTAL</c:v>
                </c:pt>
                <c:pt idx="1">
                  <c:v>CACAO Y CAFÉ</c:v>
                </c:pt>
                <c:pt idx="2">
                  <c:v>FORESTERÍA</c:v>
                </c:pt>
                <c:pt idx="3">
                  <c:v>GANADERÍA Y PASTOS</c:v>
                </c:pt>
                <c:pt idx="4">
                  <c:v>FRUTICULTURA</c:v>
                </c:pt>
                <c:pt idx="5">
                  <c:v>PALMA ACEITERA</c:v>
                </c:pt>
                <c:pt idx="6">
                  <c:v>RECURSOS FITOGENÉTICOS</c:v>
                </c:pt>
                <c:pt idx="7">
                  <c:v>MANEJO Y CONSERVACIÓN DE SUELOS</c:v>
                </c:pt>
                <c:pt idx="8">
                  <c:v>CALIDAD DE ALIMENTOS</c:v>
                </c:pt>
                <c:pt idx="9">
                  <c:v>PROTECCIÓN VEGETAL</c:v>
                </c:pt>
                <c:pt idx="10">
                  <c:v>TRANSFERENCIA DE TRANSFERENCIA</c:v>
                </c:pt>
                <c:pt idx="11">
                  <c:v>PRODUCCIÓN</c:v>
                </c:pt>
                <c:pt idx="12">
                  <c:v>GRANJA EXPERIMENTAL PALORA</c:v>
                </c:pt>
                <c:pt idx="13">
                  <c:v>GRANJA EXPERIMENTAL DOMONO</c:v>
                </c:pt>
              </c:strCache>
            </c:strRef>
          </c:cat>
          <c:val>
            <c:numRef>
              <c:f>('PRODUCTOS Y ACTIVIDADES'!$D$16,'PRODUCTOS Y ACTIVIDADES'!$D$17,'PRODUCTOS Y ACTIVIDADES'!$D$41,'PRODUCTOS Y ACTIVIDADES'!$D$59,'PRODUCTOS Y ACTIVIDADES'!$D$72,'PRODUCTOS Y ACTIVIDADES'!$D$88,'PRODUCTOS Y ACTIVIDADES'!$D$105,'PRODUCTOS Y ACTIVIDADES'!$D$130,'PRODUCTOS Y ACTIVIDADES'!$D$140,'PRODUCTOS Y ACTIVIDADES'!$D$161,'PRODUCTOS Y ACTIVIDADES'!$D$187,'PRODUCTOS Y ACTIVIDADES'!$D$218,'PRODUCTOS Y ACTIVIDADES'!$D$231,'PRODUCTOS Y ACTIVIDADES'!$D$257)</c:f>
              <c:numCache>
                <c:formatCode>0.00%</c:formatCode>
                <c:ptCount val="14"/>
                <c:pt idx="0">
                  <c:v>1</c:v>
                </c:pt>
                <c:pt idx="1">
                  <c:v>1.0000000000000002</c:v>
                </c:pt>
                <c:pt idx="2">
                  <c:v>1</c:v>
                </c:pt>
                <c:pt idx="3">
                  <c:v>1</c:v>
                </c:pt>
                <c:pt idx="4">
                  <c:v>0.99999999999999989</c:v>
                </c:pt>
                <c:pt idx="5">
                  <c:v>1</c:v>
                </c:pt>
                <c:pt idx="6">
                  <c:v>1</c:v>
                </c:pt>
                <c:pt idx="7">
                  <c:v>1.0000000000000002</c:v>
                </c:pt>
                <c:pt idx="8">
                  <c:v>1</c:v>
                </c:pt>
                <c:pt idx="9">
                  <c:v>1</c:v>
                </c:pt>
                <c:pt idx="10">
                  <c:v>1</c:v>
                </c:pt>
                <c:pt idx="11">
                  <c:v>0.99999999999999989</c:v>
                </c:pt>
                <c:pt idx="12">
                  <c:v>1</c:v>
                </c:pt>
                <c:pt idx="13">
                  <c:v>1</c:v>
                </c:pt>
              </c:numCache>
            </c:numRef>
          </c:val>
        </c:ser>
        <c:ser>
          <c:idx val="1"/>
          <c:order val="1"/>
          <c:tx>
            <c:strRef>
              <c:f>'PRODUCTOS Y ACTIVIDADES'!$E$15</c:f>
              <c:strCache>
                <c:ptCount val="1"/>
                <c:pt idx="0">
                  <c:v>Ejecución</c:v>
                </c:pt>
              </c:strCache>
            </c:strRef>
          </c:tx>
          <c:invertIfNegative val="0"/>
          <c:cat>
            <c:strRef>
              <c:f>('PRODUCTOS Y ACTIVIDADES'!$C$16,'PRODUCTOS Y ACTIVIDADES'!$C$17,'PRODUCTOS Y ACTIVIDADES'!$C$41,'PRODUCTOS Y ACTIVIDADES'!$C$59,'PRODUCTOS Y ACTIVIDADES'!$C$72,'PRODUCTOS Y ACTIVIDADES'!$C$88,'PRODUCTOS Y ACTIVIDADES'!$C$105,'PRODUCTOS Y ACTIVIDADES'!$C$130,'PRODUCTOS Y ACTIVIDADES'!$C$140,'PRODUCTOS Y ACTIVIDADES'!$C$161,'PRODUCTOS Y ACTIVIDADES'!$C$187,'PRODUCTOS Y ACTIVIDADES'!$C$218,'PRODUCTOS Y ACTIVIDADES'!$C$231,'PRODUCTOS Y ACTIVIDADES'!$C$257)</c:f>
              <c:strCache>
                <c:ptCount val="14"/>
                <c:pt idx="0">
                  <c:v>POA ESTACIÓN EXPERIMENTAL</c:v>
                </c:pt>
                <c:pt idx="1">
                  <c:v>CACAO Y CAFÉ</c:v>
                </c:pt>
                <c:pt idx="2">
                  <c:v>FORESTERÍA</c:v>
                </c:pt>
                <c:pt idx="3">
                  <c:v>GANADERÍA Y PASTOS</c:v>
                </c:pt>
                <c:pt idx="4">
                  <c:v>FRUTICULTURA</c:v>
                </c:pt>
                <c:pt idx="5">
                  <c:v>PALMA ACEITERA</c:v>
                </c:pt>
                <c:pt idx="6">
                  <c:v>RECURSOS FITOGENÉTICOS</c:v>
                </c:pt>
                <c:pt idx="7">
                  <c:v>MANEJO Y CONSERVACIÓN DE SUELOS</c:v>
                </c:pt>
                <c:pt idx="8">
                  <c:v>CALIDAD DE ALIMENTOS</c:v>
                </c:pt>
                <c:pt idx="9">
                  <c:v>PROTECCIÓN VEGETAL</c:v>
                </c:pt>
                <c:pt idx="10">
                  <c:v>TRANSFERENCIA DE TRANSFERENCIA</c:v>
                </c:pt>
                <c:pt idx="11">
                  <c:v>PRODUCCIÓN</c:v>
                </c:pt>
                <c:pt idx="12">
                  <c:v>GRANJA EXPERIMENTAL PALORA</c:v>
                </c:pt>
                <c:pt idx="13">
                  <c:v>GRANJA EXPERIMENTAL DOMONO</c:v>
                </c:pt>
              </c:strCache>
            </c:strRef>
          </c:cat>
          <c:val>
            <c:numRef>
              <c:f>('PRODUCTOS Y ACTIVIDADES'!$E$16,'PRODUCTOS Y ACTIVIDADES'!$E$17,'PRODUCTOS Y ACTIVIDADES'!$E$41,'PRODUCTOS Y ACTIVIDADES'!$E$59,'PRODUCTOS Y ACTIVIDADES'!$E$72,'PRODUCTOS Y ACTIVIDADES'!$E$88,'PRODUCTOS Y ACTIVIDADES'!$E$105,'PRODUCTOS Y ACTIVIDADES'!$E$130,'PRODUCTOS Y ACTIVIDADES'!$E$140,'PRODUCTOS Y ACTIVIDADES'!$E$161,'PRODUCTOS Y ACTIVIDADES'!$E$187,'PRODUCTOS Y ACTIVIDADES'!$E$218,'PRODUCTOS Y ACTIVIDADES'!$E$231,'PRODUCTOS Y ACTIVIDADES'!$E$257)</c:f>
              <c:numCache>
                <c:formatCode>0.00%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er>
        <c:dLbls>
          <c:showLegendKey val="0"/>
          <c:showVal val="1"/>
          <c:showCatName val="0"/>
          <c:showSerName val="0"/>
          <c:showPercent val="0"/>
          <c:showBubbleSize val="0"/>
        </c:dLbls>
        <c:gapWidth val="150"/>
        <c:overlap val="-25"/>
        <c:axId val="92193280"/>
        <c:axId val="91047616"/>
      </c:barChart>
      <c:catAx>
        <c:axId val="92193280"/>
        <c:scaling>
          <c:orientation val="minMax"/>
        </c:scaling>
        <c:delete val="0"/>
        <c:axPos val="l"/>
        <c:majorTickMark val="none"/>
        <c:minorTickMark val="none"/>
        <c:tickLblPos val="nextTo"/>
        <c:crossAx val="91047616"/>
        <c:crosses val="autoZero"/>
        <c:auto val="1"/>
        <c:lblAlgn val="ctr"/>
        <c:lblOffset val="100"/>
        <c:noMultiLvlLbl val="0"/>
      </c:catAx>
      <c:valAx>
        <c:axId val="91047616"/>
        <c:scaling>
          <c:orientation val="minMax"/>
        </c:scaling>
        <c:delete val="1"/>
        <c:axPos val="b"/>
        <c:numFmt formatCode="0.00%" sourceLinked="1"/>
        <c:majorTickMark val="out"/>
        <c:minorTickMark val="none"/>
        <c:tickLblPos val="nextTo"/>
        <c:crossAx val="92193280"/>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789214</xdr:colOff>
      <xdr:row>0</xdr:row>
      <xdr:rowOff>13607</xdr:rowOff>
    </xdr:from>
    <xdr:to>
      <xdr:col>25</xdr:col>
      <xdr:colOff>27214</xdr:colOff>
      <xdr:row>12</xdr:row>
      <xdr:rowOff>10886</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NIAP-EECA/Desktop/Copia%20de%20Copia%20de%20CORRIENTE%20INDEFINIDOS-OCASIONALES-NOMBRAMIENTOS%20-%20cop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LANIF/AppData/Local/Temp/INFORMACION%20DENN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AMIENTO 2018"/>
      <sheetName val="INDEFINIDOS 2018"/>
      <sheetName val="OCASIONAL 2018"/>
      <sheetName val="Hoja1"/>
      <sheetName val="CONSOLIDADO 2018 "/>
      <sheetName val="PRODUCCION INDEFINIDOS"/>
      <sheetName val="OCASIONALPRODUCCION"/>
    </sheetNames>
    <sheetDataSet>
      <sheetData sheetId="0" refreshError="1"/>
      <sheetData sheetId="1" refreshError="1"/>
      <sheetData sheetId="2" refreshError="1"/>
      <sheetData sheetId="3" refreshError="1"/>
      <sheetData sheetId="4" refreshError="1">
        <row r="15">
          <cell r="D15">
            <v>43516.800000000003</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VISIÓN PRESUPUESTO"/>
      <sheetName val="PRODUCTOS Y ACTIVIDADES"/>
      <sheetName val="PROGRAMACIÓN 2019"/>
      <sheetName val="SUSTENTO_INGRESOS"/>
      <sheetName val="Clasificador"/>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90" zoomScaleNormal="90" zoomScalePageLayoutView="90" workbookViewId="0"/>
  </sheetViews>
  <sheetFormatPr baseColWidth="10" defaultColWidth="10.85546875" defaultRowHeight="15.75"/>
  <cols>
    <col min="1" max="1" width="10.85546875" style="86"/>
    <col min="2" max="2" width="26" style="86" bestFit="1" customWidth="1"/>
    <col min="3" max="3" width="54.7109375" style="86" customWidth="1"/>
    <col min="4" max="4" width="17.42578125" style="160" bestFit="1" customWidth="1"/>
    <col min="5" max="16384" width="10.85546875" style="86"/>
  </cols>
  <sheetData>
    <row r="1" spans="1:4">
      <c r="A1" s="86" t="s">
        <v>879</v>
      </c>
      <c r="B1" s="86" t="s">
        <v>880</v>
      </c>
      <c r="C1" s="158" t="s">
        <v>868</v>
      </c>
      <c r="D1" s="159">
        <f>SUBTOTAL(9, D2:D23)</f>
        <v>1291295</v>
      </c>
    </row>
    <row r="2" spans="1:4">
      <c r="A2" s="86" t="s">
        <v>859</v>
      </c>
      <c r="C2" s="86" t="s">
        <v>859</v>
      </c>
      <c r="D2" s="160">
        <v>1074423</v>
      </c>
    </row>
    <row r="3" spans="1:4">
      <c r="A3" s="86" t="s">
        <v>869</v>
      </c>
      <c r="C3" s="469" t="s">
        <v>1445</v>
      </c>
      <c r="D3" s="160">
        <v>26652.62</v>
      </c>
    </row>
    <row r="4" spans="1:4">
      <c r="A4" s="86" t="s">
        <v>869</v>
      </c>
      <c r="C4" s="469" t="s">
        <v>1390</v>
      </c>
      <c r="D4" s="160">
        <v>2154.92</v>
      </c>
    </row>
    <row r="5" spans="1:4">
      <c r="A5" s="86" t="s">
        <v>869</v>
      </c>
      <c r="C5" s="469" t="s">
        <v>1446</v>
      </c>
      <c r="D5" s="160">
        <v>382</v>
      </c>
    </row>
    <row r="6" spans="1:4">
      <c r="A6" s="86" t="s">
        <v>869</v>
      </c>
      <c r="C6" s="469" t="s">
        <v>1447</v>
      </c>
      <c r="D6" s="160">
        <v>4755</v>
      </c>
    </row>
    <row r="7" spans="1:4">
      <c r="A7" s="86" t="s">
        <v>869</v>
      </c>
      <c r="C7" s="469" t="s">
        <v>875</v>
      </c>
      <c r="D7" s="160">
        <v>3000</v>
      </c>
    </row>
    <row r="8" spans="1:4">
      <c r="A8" s="469" t="s">
        <v>870</v>
      </c>
      <c r="B8" s="469" t="s">
        <v>1448</v>
      </c>
      <c r="C8" s="469" t="s">
        <v>1449</v>
      </c>
      <c r="D8" s="160">
        <v>166</v>
      </c>
    </row>
    <row r="9" spans="1:4">
      <c r="A9" s="469" t="s">
        <v>870</v>
      </c>
      <c r="B9" s="469" t="s">
        <v>1448</v>
      </c>
      <c r="C9" s="469" t="s">
        <v>1450</v>
      </c>
      <c r="D9" s="160">
        <v>17885</v>
      </c>
    </row>
    <row r="10" spans="1:4">
      <c r="A10" s="86" t="s">
        <v>869</v>
      </c>
      <c r="C10" s="469" t="s">
        <v>872</v>
      </c>
      <c r="D10" s="160">
        <v>7491</v>
      </c>
    </row>
    <row r="11" spans="1:4">
      <c r="A11" s="469" t="s">
        <v>870</v>
      </c>
      <c r="B11" s="469" t="s">
        <v>1451</v>
      </c>
      <c r="C11" s="469" t="s">
        <v>1452</v>
      </c>
      <c r="D11" s="160">
        <v>18760.759999999998</v>
      </c>
    </row>
    <row r="12" spans="1:4">
      <c r="A12" s="86" t="s">
        <v>870</v>
      </c>
      <c r="B12" s="469" t="s">
        <v>1453</v>
      </c>
      <c r="C12" s="469" t="s">
        <v>873</v>
      </c>
      <c r="D12" s="160">
        <v>15000</v>
      </c>
    </row>
    <row r="13" spans="1:4">
      <c r="A13" s="86" t="s">
        <v>870</v>
      </c>
      <c r="B13" s="469" t="s">
        <v>1448</v>
      </c>
      <c r="C13" s="469" t="s">
        <v>1454</v>
      </c>
      <c r="D13" s="160">
        <v>13456</v>
      </c>
    </row>
    <row r="14" spans="1:4">
      <c r="A14" s="86" t="s">
        <v>870</v>
      </c>
      <c r="B14" s="469" t="s">
        <v>871</v>
      </c>
      <c r="C14" s="469" t="s">
        <v>1011</v>
      </c>
      <c r="D14" s="160">
        <v>1000</v>
      </c>
    </row>
    <row r="15" spans="1:4">
      <c r="A15" s="86" t="s">
        <v>869</v>
      </c>
      <c r="C15" s="469" t="s">
        <v>1455</v>
      </c>
      <c r="D15" s="160">
        <v>134.4</v>
      </c>
    </row>
    <row r="16" spans="1:4" ht="21.75" customHeight="1">
      <c r="A16" s="103" t="s">
        <v>870</v>
      </c>
      <c r="B16" s="471" t="s">
        <v>1448</v>
      </c>
      <c r="C16" s="472" t="s">
        <v>876</v>
      </c>
      <c r="D16" s="470">
        <v>3622.6</v>
      </c>
    </row>
    <row r="17" spans="1:4">
      <c r="A17" s="469" t="s">
        <v>869</v>
      </c>
      <c r="C17" s="469" t="s">
        <v>1456</v>
      </c>
      <c r="D17" s="160">
        <v>10978.24</v>
      </c>
    </row>
    <row r="18" spans="1:4">
      <c r="A18" s="86" t="s">
        <v>870</v>
      </c>
      <c r="B18" s="469" t="s">
        <v>1448</v>
      </c>
      <c r="C18" s="469" t="s">
        <v>1457</v>
      </c>
      <c r="D18" s="160">
        <v>16031</v>
      </c>
    </row>
    <row r="19" spans="1:4">
      <c r="A19" s="469" t="s">
        <v>869</v>
      </c>
      <c r="C19" s="469" t="s">
        <v>874</v>
      </c>
      <c r="D19" s="160">
        <v>3003</v>
      </c>
    </row>
    <row r="20" spans="1:4">
      <c r="A20" s="469" t="s">
        <v>869</v>
      </c>
      <c r="C20" s="469" t="s">
        <v>877</v>
      </c>
      <c r="D20" s="160">
        <v>3178.46</v>
      </c>
    </row>
    <row r="21" spans="1:4">
      <c r="A21" s="86" t="s">
        <v>869</v>
      </c>
      <c r="C21" s="469" t="s">
        <v>1458</v>
      </c>
      <c r="D21" s="160">
        <v>4500</v>
      </c>
    </row>
    <row r="22" spans="1:4">
      <c r="A22" s="86" t="s">
        <v>870</v>
      </c>
      <c r="B22" s="469" t="s">
        <v>1448</v>
      </c>
      <c r="C22" s="469" t="s">
        <v>1459</v>
      </c>
      <c r="D22" s="160">
        <v>11700</v>
      </c>
    </row>
    <row r="23" spans="1:4">
      <c r="A23" s="469" t="s">
        <v>870</v>
      </c>
      <c r="B23" s="469" t="s">
        <v>1448</v>
      </c>
      <c r="C23" s="469" t="s">
        <v>1460</v>
      </c>
      <c r="D23" s="160">
        <v>53021</v>
      </c>
    </row>
  </sheetData>
  <autoFilter ref="A1:D24"/>
  <pageMargins left="0.7" right="0.7" top="0.75" bottom="0.75" header="0.3" footer="0.3"/>
  <pageSetup paperSize="0" orientation="portrait" horizontalDpi="0" verticalDpi="0" copie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Y276"/>
  <sheetViews>
    <sheetView tabSelected="1" zoomScale="70" zoomScaleNormal="70" zoomScalePageLayoutView="85" workbookViewId="0"/>
  </sheetViews>
  <sheetFormatPr baseColWidth="10" defaultColWidth="10.85546875" defaultRowHeight="15"/>
  <cols>
    <col min="1" max="1" width="4.140625" style="76" customWidth="1"/>
    <col min="2" max="2" width="17.7109375" customWidth="1"/>
    <col min="3" max="3" width="53.7109375" customWidth="1"/>
    <col min="4" max="4" width="13.140625" style="1" bestFit="1" customWidth="1"/>
    <col min="5" max="5" width="19.28515625" style="3" bestFit="1" customWidth="1"/>
    <col min="6" max="6" width="16" style="1" bestFit="1" customWidth="1"/>
    <col min="7" max="7" width="13.85546875" bestFit="1" customWidth="1"/>
    <col min="8" max="8" width="15.140625" customWidth="1"/>
    <col min="9" max="9" width="37.140625" customWidth="1"/>
    <col min="10" max="10" width="15.140625" customWidth="1"/>
    <col min="11" max="11" width="14.85546875" customWidth="1"/>
    <col min="12" max="12" width="12.140625" customWidth="1"/>
    <col min="13" max="24" width="5.42578125" customWidth="1"/>
    <col min="25" max="25" width="40.28515625" customWidth="1"/>
    <col min="26" max="16384" width="10.85546875" style="76"/>
  </cols>
  <sheetData>
    <row r="1" spans="2:25" customFormat="1" ht="21">
      <c r="B1" s="489" t="s">
        <v>903</v>
      </c>
      <c r="C1" s="16"/>
      <c r="D1" s="16"/>
      <c r="E1" s="16"/>
      <c r="F1" s="16"/>
      <c r="G1" s="16"/>
      <c r="H1" s="16"/>
      <c r="I1" s="16"/>
      <c r="J1" s="16"/>
      <c r="K1" s="16"/>
      <c r="L1" s="16"/>
    </row>
    <row r="2" spans="2:25" customFormat="1" ht="21">
      <c r="B2" s="489" t="s">
        <v>902</v>
      </c>
      <c r="C2" s="16"/>
      <c r="D2" s="16"/>
      <c r="E2" s="16"/>
      <c r="F2" s="16"/>
      <c r="G2" s="16"/>
      <c r="H2" s="16"/>
      <c r="I2" s="16"/>
      <c r="J2" s="16"/>
      <c r="K2" s="16"/>
      <c r="L2" s="16"/>
    </row>
    <row r="3" spans="2:25" customFormat="1">
      <c r="B3" s="4"/>
      <c r="C3" s="16"/>
      <c r="D3" s="19"/>
      <c r="E3" s="19"/>
      <c r="F3" s="19"/>
      <c r="G3" s="19"/>
      <c r="H3" s="19"/>
      <c r="I3" s="19"/>
      <c r="J3" s="19"/>
      <c r="K3" s="19"/>
      <c r="L3" s="19"/>
    </row>
    <row r="4" spans="2:25" customFormat="1" ht="48.75" customHeight="1">
      <c r="B4" s="20" t="s">
        <v>26</v>
      </c>
      <c r="C4" s="500" t="s">
        <v>905</v>
      </c>
      <c r="D4" s="500"/>
      <c r="E4" s="500"/>
      <c r="F4" s="500"/>
      <c r="G4" s="500"/>
      <c r="H4" s="500"/>
      <c r="I4" s="500"/>
      <c r="J4" s="500"/>
      <c r="K4" s="500"/>
      <c r="L4" s="500"/>
      <c r="M4" s="21"/>
      <c r="N4" s="21"/>
      <c r="O4" s="21"/>
      <c r="P4" s="21"/>
    </row>
    <row r="5" spans="2:25" customFormat="1">
      <c r="B5" s="20" t="s">
        <v>41</v>
      </c>
      <c r="C5" s="485" t="s">
        <v>904</v>
      </c>
      <c r="D5" s="22"/>
      <c r="E5" s="22"/>
      <c r="F5" s="22"/>
      <c r="G5" s="485"/>
      <c r="H5" s="485"/>
      <c r="I5" s="485"/>
      <c r="J5" s="485"/>
      <c r="K5" s="485"/>
      <c r="L5" s="485"/>
      <c r="M5" s="21"/>
      <c r="N5" s="21"/>
      <c r="O5" s="21"/>
      <c r="P5" s="21"/>
    </row>
    <row r="6" spans="2:25" customFormat="1" ht="30">
      <c r="B6" s="23" t="s">
        <v>25</v>
      </c>
      <c r="C6" s="485" t="s">
        <v>901</v>
      </c>
      <c r="D6" s="22"/>
      <c r="E6" s="22"/>
      <c r="F6" s="22"/>
      <c r="G6" s="485"/>
      <c r="H6" s="485"/>
      <c r="I6" s="485"/>
      <c r="J6" s="485"/>
      <c r="K6" s="485"/>
      <c r="L6" s="485"/>
      <c r="M6" s="21"/>
      <c r="N6" s="21"/>
      <c r="O6" s="21"/>
      <c r="P6" s="21"/>
    </row>
    <row r="7" spans="2:25" customFormat="1">
      <c r="B7" s="20"/>
      <c r="C7" s="486"/>
      <c r="D7" s="24"/>
      <c r="E7" s="24"/>
      <c r="F7" s="24"/>
      <c r="G7" s="485"/>
      <c r="H7" s="485"/>
      <c r="I7" s="485"/>
      <c r="J7" s="485"/>
      <c r="K7" s="485"/>
      <c r="L7" s="485"/>
      <c r="M7" s="21"/>
      <c r="N7" s="21"/>
      <c r="O7" s="21"/>
      <c r="P7" s="21"/>
    </row>
    <row r="8" spans="2:25" customFormat="1">
      <c r="B8" s="20"/>
      <c r="C8" s="487"/>
      <c r="D8" s="485"/>
      <c r="E8" s="22"/>
      <c r="F8" s="22"/>
      <c r="G8" s="485"/>
      <c r="H8" s="485"/>
      <c r="I8" s="485"/>
      <c r="J8" s="485"/>
      <c r="K8" s="485"/>
      <c r="L8" s="485"/>
      <c r="M8" s="21"/>
      <c r="N8" s="21"/>
      <c r="O8" s="21"/>
      <c r="P8" s="21"/>
    </row>
    <row r="9" spans="2:25" customFormat="1">
      <c r="B9" s="487"/>
      <c r="C9" s="485"/>
      <c r="D9" s="25"/>
      <c r="E9" s="25"/>
      <c r="F9" s="25"/>
      <c r="G9" s="485"/>
      <c r="H9" s="485"/>
      <c r="I9" s="485"/>
      <c r="J9" s="485"/>
      <c r="K9" s="485"/>
      <c r="L9" s="485"/>
      <c r="M9" s="21"/>
      <c r="N9" s="21"/>
      <c r="O9" s="21"/>
      <c r="P9" s="21"/>
    </row>
    <row r="10" spans="2:25" customFormat="1">
      <c r="B10" s="501"/>
      <c r="C10" s="485"/>
      <c r="D10" s="22"/>
      <c r="E10" s="22"/>
      <c r="F10" s="22"/>
      <c r="G10" s="485"/>
      <c r="H10" s="485"/>
      <c r="I10" s="485"/>
      <c r="J10" s="485"/>
      <c r="K10" s="485"/>
      <c r="L10" s="485"/>
      <c r="M10" s="21"/>
      <c r="N10" s="21"/>
      <c r="O10" s="21"/>
      <c r="P10" s="21"/>
    </row>
    <row r="11" spans="2:25" customFormat="1">
      <c r="B11" s="501"/>
      <c r="C11" s="485"/>
      <c r="D11" s="488"/>
      <c r="E11" s="22"/>
      <c r="F11" s="22"/>
      <c r="G11" s="485"/>
      <c r="H11" s="485"/>
      <c r="I11" s="485"/>
      <c r="J11" s="485"/>
      <c r="K11" s="485"/>
      <c r="L11" s="485"/>
      <c r="M11" s="21"/>
      <c r="N11" s="21"/>
      <c r="O11" s="21"/>
      <c r="P11" s="21"/>
    </row>
    <row r="12" spans="2:25" customFormat="1" ht="15.75" thickBot="1">
      <c r="B12" s="501"/>
      <c r="C12" s="485"/>
      <c r="D12" s="488"/>
      <c r="E12" s="22"/>
      <c r="F12" s="22"/>
      <c r="G12" s="485"/>
      <c r="H12" s="485"/>
      <c r="I12" s="485"/>
      <c r="J12" s="485"/>
      <c r="K12" s="485"/>
      <c r="L12" s="485"/>
      <c r="M12" s="21"/>
      <c r="N12" s="21"/>
      <c r="O12" s="21"/>
      <c r="P12" s="21"/>
    </row>
    <row r="13" spans="2:25" customFormat="1" ht="30.75" thickBot="1">
      <c r="B13" s="79" t="s">
        <v>43</v>
      </c>
      <c r="C13" s="448">
        <v>13</v>
      </c>
      <c r="D13" s="136"/>
      <c r="E13" s="28"/>
      <c r="F13" s="27"/>
      <c r="G13" s="26"/>
      <c r="H13" s="26"/>
      <c r="I13" s="26"/>
      <c r="J13" s="26"/>
      <c r="K13" s="26"/>
      <c r="L13" s="26"/>
      <c r="M13" s="502" t="s">
        <v>957</v>
      </c>
      <c r="N13" s="503"/>
      <c r="O13" s="503"/>
      <c r="P13" s="503"/>
      <c r="Q13" s="503"/>
      <c r="R13" s="503"/>
      <c r="S13" s="503"/>
      <c r="T13" s="503"/>
      <c r="U13" s="503"/>
      <c r="V13" s="503"/>
      <c r="W13" s="503"/>
      <c r="X13" s="504"/>
    </row>
    <row r="14" spans="2:25" customFormat="1" ht="45" customHeight="1">
      <c r="B14" s="505" t="s">
        <v>19</v>
      </c>
      <c r="C14" s="507" t="s">
        <v>14</v>
      </c>
      <c r="D14" s="509" t="s">
        <v>1</v>
      </c>
      <c r="E14" s="509"/>
      <c r="F14" s="509" t="s">
        <v>20</v>
      </c>
      <c r="G14" s="509"/>
      <c r="H14" s="509" t="s">
        <v>42</v>
      </c>
      <c r="I14" s="509" t="s">
        <v>44</v>
      </c>
      <c r="J14" s="509" t="s">
        <v>2</v>
      </c>
      <c r="K14" s="509" t="s">
        <v>45</v>
      </c>
      <c r="L14" s="511" t="s">
        <v>3</v>
      </c>
      <c r="M14" s="496" t="s">
        <v>29</v>
      </c>
      <c r="N14" s="490" t="s">
        <v>30</v>
      </c>
      <c r="O14" s="490" t="s">
        <v>31</v>
      </c>
      <c r="P14" s="492" t="s">
        <v>32</v>
      </c>
      <c r="Q14" s="496" t="s">
        <v>33</v>
      </c>
      <c r="R14" s="490" t="s">
        <v>34</v>
      </c>
      <c r="S14" s="490" t="s">
        <v>35</v>
      </c>
      <c r="T14" s="492" t="s">
        <v>36</v>
      </c>
      <c r="U14" s="498" t="s">
        <v>37</v>
      </c>
      <c r="V14" s="490" t="s">
        <v>38</v>
      </c>
      <c r="W14" s="490" t="s">
        <v>39</v>
      </c>
      <c r="X14" s="492" t="s">
        <v>40</v>
      </c>
      <c r="Y14" s="494" t="s">
        <v>24</v>
      </c>
    </row>
    <row r="15" spans="2:25" ht="30" customHeight="1" thickBot="1">
      <c r="B15" s="506"/>
      <c r="C15" s="508"/>
      <c r="D15" s="74" t="s">
        <v>0</v>
      </c>
      <c r="E15" s="74" t="s">
        <v>23</v>
      </c>
      <c r="F15" s="74" t="s">
        <v>21</v>
      </c>
      <c r="G15" s="74" t="s">
        <v>22</v>
      </c>
      <c r="H15" s="510"/>
      <c r="I15" s="510"/>
      <c r="J15" s="510"/>
      <c r="K15" s="510"/>
      <c r="L15" s="512"/>
      <c r="M15" s="497"/>
      <c r="N15" s="491"/>
      <c r="O15" s="491"/>
      <c r="P15" s="493"/>
      <c r="Q15" s="497"/>
      <c r="R15" s="491"/>
      <c r="S15" s="491"/>
      <c r="T15" s="493"/>
      <c r="U15" s="499"/>
      <c r="V15" s="491"/>
      <c r="W15" s="491"/>
      <c r="X15" s="493"/>
      <c r="Y15" s="495"/>
    </row>
    <row r="16" spans="2:25" s="77" customFormat="1" ht="30" customHeight="1" thickBot="1">
      <c r="B16" s="75"/>
      <c r="C16" s="336" t="s">
        <v>28</v>
      </c>
      <c r="D16" s="78">
        <f>(D17+D41+D59+D72+D88+D105+D130+D140+D161+D187+D218+D231+D257)/(C13)</f>
        <v>1</v>
      </c>
      <c r="E16" s="78">
        <f>(E17+E41+E59+E72+E88+E105+E130+E140+E161+E187+E218+E231+E257)*1/(D17+D41+D59+D72+D88+D105+D130+D140+D161+D187+D218+D231+D257)</f>
        <v>0</v>
      </c>
      <c r="F16" s="52"/>
      <c r="G16" s="52"/>
      <c r="H16" s="52"/>
      <c r="I16" s="52"/>
      <c r="J16" s="52"/>
      <c r="K16" s="84"/>
      <c r="L16" s="53"/>
      <c r="M16" s="54"/>
      <c r="N16" s="55"/>
      <c r="O16" s="55"/>
      <c r="P16" s="56"/>
      <c r="Q16" s="57"/>
      <c r="R16" s="55"/>
      <c r="S16" s="55"/>
      <c r="T16" s="56"/>
      <c r="U16" s="57"/>
      <c r="V16" s="55"/>
      <c r="W16" s="55"/>
      <c r="X16" s="56"/>
      <c r="Y16" s="58"/>
    </row>
    <row r="17" spans="2:25" s="77" customFormat="1" ht="30" customHeight="1" thickBot="1">
      <c r="B17" s="161" t="s">
        <v>27</v>
      </c>
      <c r="C17" s="337" t="s">
        <v>906</v>
      </c>
      <c r="D17" s="162">
        <f>D18+D22+D25+D28+D30+D32+D37+D39</f>
        <v>1.0000000000000002</v>
      </c>
      <c r="E17" s="162">
        <f>E18+E22+E25+E28+E30+E32+E37+E39</f>
        <v>0</v>
      </c>
      <c r="F17" s="163"/>
      <c r="G17" s="163"/>
      <c r="H17" s="163"/>
      <c r="I17" s="163"/>
      <c r="J17" s="163"/>
      <c r="K17" s="164"/>
      <c r="L17" s="164"/>
      <c r="M17" s="165"/>
      <c r="N17" s="166"/>
      <c r="O17" s="166"/>
      <c r="P17" s="167"/>
      <c r="Q17" s="168"/>
      <c r="R17" s="166"/>
      <c r="S17" s="166"/>
      <c r="T17" s="167"/>
      <c r="U17" s="168"/>
      <c r="V17" s="166"/>
      <c r="W17" s="166"/>
      <c r="X17" s="167"/>
      <c r="Y17" s="169"/>
    </row>
    <row r="18" spans="2:25" ht="48" customHeight="1" thickBot="1">
      <c r="B18" s="17" t="s">
        <v>15</v>
      </c>
      <c r="C18" s="338" t="s">
        <v>907</v>
      </c>
      <c r="D18" s="18">
        <f>SUM(D19:D21)</f>
        <v>0.28000000000000003</v>
      </c>
      <c r="E18" s="18">
        <f>SUM(E19:E21)</f>
        <v>0</v>
      </c>
      <c r="F18" s="172"/>
      <c r="G18" s="29"/>
      <c r="H18" s="29"/>
      <c r="I18" s="175" t="s">
        <v>908</v>
      </c>
      <c r="J18" s="30"/>
      <c r="K18" s="83"/>
      <c r="L18" s="31"/>
      <c r="M18" s="32"/>
      <c r="N18" s="33"/>
      <c r="O18" s="33"/>
      <c r="P18" s="34"/>
      <c r="Q18" s="35"/>
      <c r="R18" s="33"/>
      <c r="S18" s="33"/>
      <c r="T18" s="34"/>
      <c r="U18" s="35"/>
      <c r="V18" s="33"/>
      <c r="W18" s="33"/>
      <c r="X18" s="34"/>
      <c r="Y18" s="173"/>
    </row>
    <row r="19" spans="2:25" ht="67.5" customHeight="1" thickBot="1">
      <c r="B19" s="9" t="s">
        <v>4</v>
      </c>
      <c r="C19" s="228" t="s">
        <v>909</v>
      </c>
      <c r="D19" s="5">
        <v>0.24</v>
      </c>
      <c r="E19" s="5">
        <f>(SUM(M19:X19)*D19)</f>
        <v>0</v>
      </c>
      <c r="F19" s="2">
        <v>43497</v>
      </c>
      <c r="G19" s="36">
        <v>43830</v>
      </c>
      <c r="H19" s="36"/>
      <c r="I19" s="37" t="s">
        <v>910</v>
      </c>
      <c r="J19" s="37" t="s">
        <v>911</v>
      </c>
      <c r="K19" s="81"/>
      <c r="L19" s="39"/>
      <c r="M19" s="206"/>
      <c r="N19" s="207"/>
      <c r="O19" s="207"/>
      <c r="P19" s="208"/>
      <c r="Q19" s="206"/>
      <c r="R19" s="207"/>
      <c r="S19" s="207"/>
      <c r="T19" s="208"/>
      <c r="U19" s="206"/>
      <c r="V19" s="207"/>
      <c r="W19" s="207"/>
      <c r="X19" s="208"/>
      <c r="Y19" s="40"/>
    </row>
    <row r="20" spans="2:25" ht="40.5" customHeight="1" thickBot="1">
      <c r="B20" s="9" t="s">
        <v>5</v>
      </c>
      <c r="C20" s="228" t="s">
        <v>912</v>
      </c>
      <c r="D20" s="5">
        <v>0.02</v>
      </c>
      <c r="E20" s="5">
        <f>(SUM(M20:X20)*D20)</f>
        <v>0</v>
      </c>
      <c r="F20" s="2">
        <v>43586</v>
      </c>
      <c r="G20" s="36">
        <v>43830</v>
      </c>
      <c r="H20" s="36"/>
      <c r="I20" s="37" t="s">
        <v>938</v>
      </c>
      <c r="J20" s="37" t="s">
        <v>911</v>
      </c>
      <c r="K20" s="81"/>
      <c r="L20" s="39"/>
      <c r="M20" s="206"/>
      <c r="N20" s="6"/>
      <c r="O20" s="6"/>
      <c r="P20" s="8"/>
      <c r="Q20" s="7"/>
      <c r="R20" s="6"/>
      <c r="S20" s="6"/>
      <c r="T20" s="8"/>
      <c r="U20" s="7"/>
      <c r="V20" s="6"/>
      <c r="W20" s="6"/>
      <c r="X20" s="70"/>
      <c r="Y20" s="40"/>
    </row>
    <row r="21" spans="2:25" ht="52.5" customHeight="1" thickBot="1">
      <c r="B21" s="9" t="s">
        <v>6</v>
      </c>
      <c r="C21" s="228" t="s">
        <v>913</v>
      </c>
      <c r="D21" s="5">
        <v>0.02</v>
      </c>
      <c r="E21" s="5">
        <f>(SUM(M21:X21)*D21)</f>
        <v>0</v>
      </c>
      <c r="F21" s="2">
        <v>43466</v>
      </c>
      <c r="G21" s="36">
        <v>43830</v>
      </c>
      <c r="H21" s="36"/>
      <c r="I21" s="37" t="s">
        <v>914</v>
      </c>
      <c r="J21" s="37" t="s">
        <v>911</v>
      </c>
      <c r="K21" s="81"/>
      <c r="L21" s="39"/>
      <c r="M21" s="206"/>
      <c r="N21" s="14"/>
      <c r="O21" s="14"/>
      <c r="P21" s="73"/>
      <c r="Q21" s="13"/>
      <c r="R21" s="14"/>
      <c r="S21" s="14"/>
      <c r="T21" s="73"/>
      <c r="U21" s="13"/>
      <c r="V21" s="14"/>
      <c r="W21" s="14"/>
      <c r="X21" s="73"/>
      <c r="Y21" s="40"/>
    </row>
    <row r="22" spans="2:25" ht="45.75" customHeight="1" thickBot="1">
      <c r="B22" s="17" t="s">
        <v>18</v>
      </c>
      <c r="C22" s="338" t="s">
        <v>915</v>
      </c>
      <c r="D22" s="18">
        <f>SUM(D23:D24)</f>
        <v>0.1</v>
      </c>
      <c r="E22" s="18">
        <f>SUM(E23:E24)</f>
        <v>0</v>
      </c>
      <c r="F22" s="172"/>
      <c r="G22" s="29"/>
      <c r="H22" s="29"/>
      <c r="I22" s="175" t="s">
        <v>916</v>
      </c>
      <c r="J22" s="30"/>
      <c r="K22" s="83"/>
      <c r="L22" s="31"/>
      <c r="M22" s="32"/>
      <c r="N22" s="33"/>
      <c r="O22" s="33"/>
      <c r="P22" s="34"/>
      <c r="Q22" s="35"/>
      <c r="R22" s="33"/>
      <c r="S22" s="33"/>
      <c r="T22" s="34"/>
      <c r="U22" s="35"/>
      <c r="V22" s="33"/>
      <c r="W22" s="33"/>
      <c r="X22" s="34"/>
      <c r="Y22" s="173"/>
    </row>
    <row r="23" spans="2:25" ht="57.75" customHeight="1" thickBot="1">
      <c r="B23" s="9" t="s">
        <v>7</v>
      </c>
      <c r="C23" s="228" t="s">
        <v>917</v>
      </c>
      <c r="D23" s="5">
        <v>0.02</v>
      </c>
      <c r="E23" s="5">
        <f>(SUM(M23:X23)*D23)</f>
        <v>0</v>
      </c>
      <c r="F23" s="2">
        <v>43466</v>
      </c>
      <c r="G23" s="36">
        <v>43830</v>
      </c>
      <c r="H23" s="36"/>
      <c r="I23" s="37" t="s">
        <v>918</v>
      </c>
      <c r="J23" s="37" t="s">
        <v>911</v>
      </c>
      <c r="K23" s="81"/>
      <c r="L23" s="39"/>
      <c r="M23" s="206"/>
      <c r="N23" s="207"/>
      <c r="O23" s="207"/>
      <c r="P23" s="209"/>
      <c r="Q23" s="206"/>
      <c r="R23" s="207"/>
      <c r="S23" s="207"/>
      <c r="T23" s="209"/>
      <c r="U23" s="206"/>
      <c r="V23" s="207"/>
      <c r="W23" s="207"/>
      <c r="X23" s="208"/>
      <c r="Y23" s="40"/>
    </row>
    <row r="24" spans="2:25" ht="57.75" customHeight="1" thickBot="1">
      <c r="B24" s="9" t="s">
        <v>8</v>
      </c>
      <c r="C24" s="228" t="s">
        <v>919</v>
      </c>
      <c r="D24" s="5">
        <v>0.08</v>
      </c>
      <c r="E24" s="5">
        <f>(SUM(M24:X24)*D24)</f>
        <v>0</v>
      </c>
      <c r="F24" s="2">
        <v>43466</v>
      </c>
      <c r="G24" s="36">
        <v>43830</v>
      </c>
      <c r="H24" s="36"/>
      <c r="I24" s="37" t="s">
        <v>910</v>
      </c>
      <c r="J24" s="37" t="s">
        <v>911</v>
      </c>
      <c r="K24" s="81"/>
      <c r="L24" s="39"/>
      <c r="M24" s="206"/>
      <c r="N24" s="14"/>
      <c r="O24" s="14"/>
      <c r="P24" s="73"/>
      <c r="Q24" s="13"/>
      <c r="R24" s="14"/>
      <c r="S24" s="14"/>
      <c r="T24" s="73"/>
      <c r="U24" s="13"/>
      <c r="V24" s="14"/>
      <c r="W24" s="14"/>
      <c r="X24" s="73"/>
      <c r="Y24" s="41"/>
    </row>
    <row r="25" spans="2:25" ht="50.25" customHeight="1" thickBot="1">
      <c r="B25" s="17" t="s">
        <v>17</v>
      </c>
      <c r="C25" s="338" t="s">
        <v>920</v>
      </c>
      <c r="D25" s="18">
        <f>SUM(D26:D27)</f>
        <v>0.18</v>
      </c>
      <c r="E25" s="18">
        <f>SUM(E26:E27)</f>
        <v>0</v>
      </c>
      <c r="F25" s="172"/>
      <c r="G25" s="29"/>
      <c r="H25" s="29"/>
      <c r="I25" s="175" t="s">
        <v>921</v>
      </c>
      <c r="J25" s="30"/>
      <c r="K25" s="83"/>
      <c r="L25" s="31"/>
      <c r="M25" s="32"/>
      <c r="N25" s="33"/>
      <c r="O25" s="33"/>
      <c r="P25" s="34"/>
      <c r="Q25" s="35"/>
      <c r="R25" s="33"/>
      <c r="S25" s="33"/>
      <c r="T25" s="34"/>
      <c r="U25" s="35"/>
      <c r="V25" s="33"/>
      <c r="W25" s="33"/>
      <c r="X25" s="34"/>
      <c r="Y25" s="173"/>
    </row>
    <row r="26" spans="2:25" ht="65.25" customHeight="1" thickBot="1">
      <c r="B26" s="9" t="s">
        <v>11</v>
      </c>
      <c r="C26" s="228" t="s">
        <v>922</v>
      </c>
      <c r="D26" s="5">
        <v>0.02</v>
      </c>
      <c r="E26" s="5">
        <f>(SUM(M26:X26)*D26)</f>
        <v>0</v>
      </c>
      <c r="F26" s="2">
        <v>43466</v>
      </c>
      <c r="G26" s="36">
        <v>43830</v>
      </c>
      <c r="H26" s="36"/>
      <c r="I26" s="37" t="s">
        <v>914</v>
      </c>
      <c r="J26" s="37" t="s">
        <v>923</v>
      </c>
      <c r="K26" s="81"/>
      <c r="L26" s="39"/>
      <c r="M26" s="206"/>
      <c r="N26" s="207"/>
      <c r="O26" s="207"/>
      <c r="P26" s="208"/>
      <c r="Q26" s="206"/>
      <c r="R26" s="207"/>
      <c r="S26" s="207"/>
      <c r="T26" s="208"/>
      <c r="U26" s="206"/>
      <c r="V26" s="207"/>
      <c r="W26" s="207"/>
      <c r="X26" s="208"/>
      <c r="Y26" s="41"/>
    </row>
    <row r="27" spans="2:25" ht="72" customHeight="1" thickBot="1">
      <c r="B27" s="9" t="s">
        <v>12</v>
      </c>
      <c r="C27" s="230" t="s">
        <v>924</v>
      </c>
      <c r="D27" s="5">
        <v>0.16</v>
      </c>
      <c r="E27" s="5">
        <f>(SUM(M27:X27)*D27)</f>
        <v>0</v>
      </c>
      <c r="F27" s="36">
        <v>43466</v>
      </c>
      <c r="G27" s="36">
        <v>43830</v>
      </c>
      <c r="H27" s="36"/>
      <c r="I27" s="37" t="s">
        <v>925</v>
      </c>
      <c r="J27" s="37" t="s">
        <v>923</v>
      </c>
      <c r="K27" s="81"/>
      <c r="L27" s="39"/>
      <c r="M27" s="206"/>
      <c r="N27" s="6"/>
      <c r="O27" s="6"/>
      <c r="P27" s="70"/>
      <c r="Q27" s="7"/>
      <c r="R27" s="6"/>
      <c r="S27" s="6"/>
      <c r="T27" s="70"/>
      <c r="U27" s="7"/>
      <c r="V27" s="6"/>
      <c r="W27" s="6"/>
      <c r="X27" s="70"/>
      <c r="Y27" s="41"/>
    </row>
    <row r="28" spans="2:25" ht="52.5" customHeight="1" thickBot="1">
      <c r="B28" s="17" t="s">
        <v>16</v>
      </c>
      <c r="C28" s="338" t="s">
        <v>954</v>
      </c>
      <c r="D28" s="18">
        <f>SUM(D29:D29)</f>
        <v>0.04</v>
      </c>
      <c r="E28" s="18">
        <f>SUM(E29:E29)</f>
        <v>0</v>
      </c>
      <c r="F28" s="172"/>
      <c r="G28" s="29"/>
      <c r="H28" s="29"/>
      <c r="I28" s="175" t="s">
        <v>926</v>
      </c>
      <c r="J28" s="30"/>
      <c r="K28" s="83"/>
      <c r="L28" s="31"/>
      <c r="M28" s="32"/>
      <c r="N28" s="33"/>
      <c r="O28" s="33"/>
      <c r="P28" s="34"/>
      <c r="Q28" s="35"/>
      <c r="R28" s="33"/>
      <c r="S28" s="33"/>
      <c r="T28" s="34"/>
      <c r="U28" s="35"/>
      <c r="V28" s="33"/>
      <c r="W28" s="33"/>
      <c r="X28" s="34"/>
      <c r="Y28" s="173"/>
    </row>
    <row r="29" spans="2:25" ht="50.25" customHeight="1" thickBot="1">
      <c r="B29" s="9" t="s">
        <v>13</v>
      </c>
      <c r="C29" s="228" t="s">
        <v>927</v>
      </c>
      <c r="D29" s="5">
        <v>0.04</v>
      </c>
      <c r="E29" s="5">
        <f>(SUM(M29:X29)*D29)</f>
        <v>0</v>
      </c>
      <c r="F29" s="2">
        <v>43497</v>
      </c>
      <c r="G29" s="36">
        <v>43830</v>
      </c>
      <c r="H29" s="36"/>
      <c r="I29" s="37" t="s">
        <v>914</v>
      </c>
      <c r="J29" s="37" t="s">
        <v>911</v>
      </c>
      <c r="K29" s="81"/>
      <c r="L29" s="39"/>
      <c r="M29" s="206"/>
      <c r="N29" s="207"/>
      <c r="O29" s="207"/>
      <c r="P29" s="208"/>
      <c r="Q29" s="206"/>
      <c r="R29" s="207"/>
      <c r="S29" s="207"/>
      <c r="T29" s="208"/>
      <c r="U29" s="206"/>
      <c r="V29" s="207"/>
      <c r="W29" s="207"/>
      <c r="X29" s="208"/>
      <c r="Y29" s="41"/>
    </row>
    <row r="30" spans="2:25" ht="57" customHeight="1" thickBot="1">
      <c r="B30" s="17" t="s">
        <v>928</v>
      </c>
      <c r="C30" s="338" t="s">
        <v>929</v>
      </c>
      <c r="D30" s="18">
        <f>SUM(D31:D31)</f>
        <v>0.03</v>
      </c>
      <c r="E30" s="18">
        <f>SUM(E31:E31)</f>
        <v>0</v>
      </c>
      <c r="F30" s="172"/>
      <c r="G30" s="29"/>
      <c r="H30" s="29"/>
      <c r="I30" s="175" t="s">
        <v>930</v>
      </c>
      <c r="J30" s="30"/>
      <c r="K30" s="83"/>
      <c r="L30" s="31"/>
      <c r="M30" s="32"/>
      <c r="N30" s="33"/>
      <c r="O30" s="33"/>
      <c r="P30" s="34"/>
      <c r="Q30" s="35"/>
      <c r="R30" s="33"/>
      <c r="S30" s="33"/>
      <c r="T30" s="34"/>
      <c r="U30" s="35"/>
      <c r="V30" s="33"/>
      <c r="W30" s="33"/>
      <c r="X30" s="34"/>
      <c r="Y30" s="173"/>
    </row>
    <row r="31" spans="2:25" ht="58.5" customHeight="1" thickBot="1">
      <c r="B31" s="9" t="s">
        <v>931</v>
      </c>
      <c r="C31" s="228" t="s">
        <v>932</v>
      </c>
      <c r="D31" s="5">
        <v>0.03</v>
      </c>
      <c r="E31" s="5">
        <f>(SUM(M31:X31)*D31)</f>
        <v>0</v>
      </c>
      <c r="F31" s="2">
        <v>43497</v>
      </c>
      <c r="G31" s="36">
        <v>43830</v>
      </c>
      <c r="H31" s="36"/>
      <c r="I31" s="37" t="s">
        <v>914</v>
      </c>
      <c r="J31" s="37" t="s">
        <v>911</v>
      </c>
      <c r="K31" s="81"/>
      <c r="L31" s="39"/>
      <c r="M31" s="206"/>
      <c r="N31" s="207"/>
      <c r="O31" s="207"/>
      <c r="P31" s="208"/>
      <c r="Q31" s="206"/>
      <c r="R31" s="207"/>
      <c r="S31" s="207"/>
      <c r="T31" s="208"/>
      <c r="U31" s="206"/>
      <c r="V31" s="207"/>
      <c r="W31" s="207"/>
      <c r="X31" s="208"/>
      <c r="Y31" s="41"/>
    </row>
    <row r="32" spans="2:25" ht="54.75" customHeight="1" thickBot="1">
      <c r="B32" s="17" t="s">
        <v>933</v>
      </c>
      <c r="C32" s="338" t="s">
        <v>934</v>
      </c>
      <c r="D32" s="18">
        <f>SUM(D33:D36)</f>
        <v>0.13999999999999999</v>
      </c>
      <c r="E32" s="18">
        <f>SUM(E33:E36)</f>
        <v>0</v>
      </c>
      <c r="F32" s="172"/>
      <c r="G32" s="29"/>
      <c r="H32" s="29"/>
      <c r="I32" s="175" t="s">
        <v>935</v>
      </c>
      <c r="J32" s="30"/>
      <c r="K32" s="83"/>
      <c r="L32" s="31"/>
      <c r="M32" s="32"/>
      <c r="N32" s="33"/>
      <c r="O32" s="33"/>
      <c r="P32" s="34"/>
      <c r="Q32" s="35"/>
      <c r="R32" s="33"/>
      <c r="S32" s="33"/>
      <c r="T32" s="34"/>
      <c r="U32" s="35"/>
      <c r="V32" s="33"/>
      <c r="W32" s="33"/>
      <c r="X32" s="34"/>
      <c r="Y32" s="173"/>
    </row>
    <row r="33" spans="2:25" ht="70.5" customHeight="1" thickBot="1">
      <c r="B33" s="9" t="s">
        <v>936</v>
      </c>
      <c r="C33" s="230" t="s">
        <v>937</v>
      </c>
      <c r="D33" s="5">
        <v>0.02</v>
      </c>
      <c r="E33" s="5">
        <f>(SUM(M33:X33)*D33)</f>
        <v>0</v>
      </c>
      <c r="F33" s="36">
        <v>43556</v>
      </c>
      <c r="G33" s="36">
        <v>43830</v>
      </c>
      <c r="H33" s="36"/>
      <c r="I33" s="37" t="s">
        <v>938</v>
      </c>
      <c r="J33" s="37" t="s">
        <v>923</v>
      </c>
      <c r="K33" s="81"/>
      <c r="L33" s="39"/>
      <c r="M33" s="206"/>
      <c r="N33" s="211"/>
      <c r="O33" s="211"/>
      <c r="P33" s="212"/>
      <c r="Q33" s="210"/>
      <c r="R33" s="211"/>
      <c r="S33" s="211"/>
      <c r="T33" s="212"/>
      <c r="U33" s="210"/>
      <c r="V33" s="211"/>
      <c r="W33" s="211"/>
      <c r="X33" s="213"/>
      <c r="Y33" s="41"/>
    </row>
    <row r="34" spans="2:25" ht="55.5" customHeight="1" thickBot="1">
      <c r="B34" s="9" t="s">
        <v>939</v>
      </c>
      <c r="C34" s="228" t="s">
        <v>940</v>
      </c>
      <c r="D34" s="5">
        <v>0.02</v>
      </c>
      <c r="E34" s="5">
        <f>(SUM(M34:X34)*D34)</f>
        <v>0</v>
      </c>
      <c r="F34" s="2">
        <v>43466</v>
      </c>
      <c r="G34" s="36">
        <v>43830</v>
      </c>
      <c r="H34" s="36"/>
      <c r="I34" s="37" t="s">
        <v>914</v>
      </c>
      <c r="J34" s="37" t="s">
        <v>941</v>
      </c>
      <c r="K34" s="81"/>
      <c r="L34" s="39"/>
      <c r="M34" s="206"/>
      <c r="N34" s="215"/>
      <c r="O34" s="215"/>
      <c r="P34" s="216"/>
      <c r="Q34" s="214"/>
      <c r="R34" s="215"/>
      <c r="S34" s="215"/>
      <c r="T34" s="216"/>
      <c r="U34" s="214"/>
      <c r="V34" s="215"/>
      <c r="W34" s="215"/>
      <c r="X34" s="216"/>
      <c r="Y34" s="40"/>
    </row>
    <row r="35" spans="2:25" ht="70.5" customHeight="1" thickBot="1">
      <c r="B35" s="9" t="s">
        <v>942</v>
      </c>
      <c r="C35" s="228" t="s">
        <v>943</v>
      </c>
      <c r="D35" s="5">
        <v>0.08</v>
      </c>
      <c r="E35" s="5">
        <f>(SUM(M35:X35)*D35)</f>
        <v>0</v>
      </c>
      <c r="F35" s="2">
        <v>43466</v>
      </c>
      <c r="G35" s="36">
        <v>43830</v>
      </c>
      <c r="H35" s="36"/>
      <c r="I35" s="37" t="s">
        <v>914</v>
      </c>
      <c r="J35" s="37" t="s">
        <v>923</v>
      </c>
      <c r="K35" s="81"/>
      <c r="L35" s="39"/>
      <c r="M35" s="206"/>
      <c r="N35" s="218"/>
      <c r="O35" s="218"/>
      <c r="P35" s="219"/>
      <c r="Q35" s="217"/>
      <c r="R35" s="218"/>
      <c r="S35" s="218"/>
      <c r="T35" s="219"/>
      <c r="U35" s="217"/>
      <c r="V35" s="218"/>
      <c r="W35" s="218"/>
      <c r="X35" s="219"/>
      <c r="Y35" s="40"/>
    </row>
    <row r="36" spans="2:25" ht="67.5" customHeight="1" thickBot="1">
      <c r="B36" s="9" t="s">
        <v>944</v>
      </c>
      <c r="C36" s="228" t="s">
        <v>945</v>
      </c>
      <c r="D36" s="5">
        <v>0.02</v>
      </c>
      <c r="E36" s="5">
        <f>(SUM(M36:X36)*D36)</f>
        <v>0</v>
      </c>
      <c r="F36" s="2">
        <v>43525</v>
      </c>
      <c r="G36" s="36">
        <v>43799</v>
      </c>
      <c r="H36" s="36"/>
      <c r="I36" s="37" t="s">
        <v>946</v>
      </c>
      <c r="J36" s="37" t="s">
        <v>923</v>
      </c>
      <c r="K36" s="81"/>
      <c r="L36" s="39"/>
      <c r="M36" s="206"/>
      <c r="N36" s="221"/>
      <c r="O36" s="221"/>
      <c r="P36" s="222"/>
      <c r="Q36" s="220"/>
      <c r="R36" s="221"/>
      <c r="S36" s="221"/>
      <c r="T36" s="223"/>
      <c r="U36" s="220"/>
      <c r="V36" s="221"/>
      <c r="W36" s="221"/>
      <c r="X36" s="222"/>
      <c r="Y36" s="40"/>
    </row>
    <row r="37" spans="2:25" ht="57.75" customHeight="1" thickBot="1">
      <c r="B37" s="17" t="s">
        <v>947</v>
      </c>
      <c r="C37" s="338" t="s">
        <v>948</v>
      </c>
      <c r="D37" s="18">
        <f>SUM(D38:D38)</f>
        <v>0.2</v>
      </c>
      <c r="E37" s="18">
        <f>SUM(E38:E38)</f>
        <v>0</v>
      </c>
      <c r="F37" s="172"/>
      <c r="G37" s="29"/>
      <c r="H37" s="29"/>
      <c r="I37" s="175" t="s">
        <v>949</v>
      </c>
      <c r="J37" s="30"/>
      <c r="K37" s="83"/>
      <c r="L37" s="31"/>
      <c r="M37" s="32"/>
      <c r="N37" s="33"/>
      <c r="O37" s="33"/>
      <c r="P37" s="34"/>
      <c r="Q37" s="35"/>
      <c r="R37" s="33"/>
      <c r="S37" s="33"/>
      <c r="T37" s="34"/>
      <c r="U37" s="35"/>
      <c r="V37" s="33"/>
      <c r="W37" s="33"/>
      <c r="X37" s="34"/>
      <c r="Y37" s="173"/>
    </row>
    <row r="38" spans="2:25" ht="60.75" customHeight="1" thickBot="1">
      <c r="B38" s="204" t="s">
        <v>950</v>
      </c>
      <c r="C38" s="339" t="s">
        <v>951</v>
      </c>
      <c r="D38" s="144">
        <v>0.2</v>
      </c>
      <c r="E38" s="144">
        <f>(SUM(M38:X38)*D38)</f>
        <v>0</v>
      </c>
      <c r="F38" s="145">
        <v>43466</v>
      </c>
      <c r="G38" s="145">
        <v>43830</v>
      </c>
      <c r="H38" s="145"/>
      <c r="I38" s="37" t="s">
        <v>914</v>
      </c>
      <c r="J38" s="205" t="s">
        <v>923</v>
      </c>
      <c r="K38" s="146"/>
      <c r="L38" s="147"/>
      <c r="M38" s="206"/>
      <c r="N38" s="225"/>
      <c r="O38" s="225"/>
      <c r="P38" s="226"/>
      <c r="Q38" s="224"/>
      <c r="R38" s="225"/>
      <c r="S38" s="225"/>
      <c r="T38" s="226"/>
      <c r="U38" s="224"/>
      <c r="V38" s="225"/>
      <c r="W38" s="225"/>
      <c r="X38" s="226"/>
      <c r="Y38" s="148"/>
    </row>
    <row r="39" spans="2:25" ht="57" customHeight="1" thickBot="1">
      <c r="B39" s="17" t="s">
        <v>952</v>
      </c>
      <c r="C39" s="338" t="s">
        <v>956</v>
      </c>
      <c r="D39" s="18">
        <f>SUM(D40:D40)</f>
        <v>0.03</v>
      </c>
      <c r="E39" s="18">
        <f>SUM(E40:E40)</f>
        <v>0</v>
      </c>
      <c r="F39" s="172"/>
      <c r="G39" s="29"/>
      <c r="H39" s="29"/>
      <c r="I39" s="175" t="s">
        <v>926</v>
      </c>
      <c r="J39" s="30"/>
      <c r="K39" s="83"/>
      <c r="L39" s="31"/>
      <c r="M39" s="32"/>
      <c r="N39" s="33"/>
      <c r="O39" s="33"/>
      <c r="P39" s="34"/>
      <c r="Q39" s="35"/>
      <c r="R39" s="33"/>
      <c r="S39" s="33"/>
      <c r="T39" s="34"/>
      <c r="U39" s="35"/>
      <c r="V39" s="33"/>
      <c r="W39" s="33"/>
      <c r="X39" s="34"/>
      <c r="Y39" s="173"/>
    </row>
    <row r="40" spans="2:25" ht="58.5" customHeight="1" thickBot="1">
      <c r="B40" s="204" t="s">
        <v>955</v>
      </c>
      <c r="C40" s="339" t="s">
        <v>953</v>
      </c>
      <c r="D40" s="144">
        <v>0.03</v>
      </c>
      <c r="E40" s="144">
        <f>(SUM(M40:X40)*D40)</f>
        <v>0</v>
      </c>
      <c r="F40" s="145">
        <v>43466</v>
      </c>
      <c r="G40" s="145">
        <v>43830</v>
      </c>
      <c r="H40" s="145"/>
      <c r="I40" s="37" t="s">
        <v>914</v>
      </c>
      <c r="J40" s="205" t="s">
        <v>911</v>
      </c>
      <c r="K40" s="146"/>
      <c r="L40" s="147"/>
      <c r="M40" s="206"/>
      <c r="N40" s="14"/>
      <c r="O40" s="14"/>
      <c r="P40" s="73"/>
      <c r="Q40" s="13"/>
      <c r="R40" s="14"/>
      <c r="S40" s="14"/>
      <c r="T40" s="73"/>
      <c r="U40" s="13"/>
      <c r="V40" s="14"/>
      <c r="W40" s="14"/>
      <c r="X40" s="73"/>
      <c r="Y40" s="148"/>
    </row>
    <row r="41" spans="2:25" s="77" customFormat="1" ht="30" customHeight="1" thickBot="1">
      <c r="B41" s="59" t="s">
        <v>27</v>
      </c>
      <c r="C41" s="340" t="s">
        <v>958</v>
      </c>
      <c r="D41" s="80">
        <f>D42+D50+D56</f>
        <v>1</v>
      </c>
      <c r="E41" s="80">
        <f>E42+E50+E56</f>
        <v>0</v>
      </c>
      <c r="F41" s="60"/>
      <c r="G41" s="60"/>
      <c r="H41" s="60"/>
      <c r="I41" s="163"/>
      <c r="J41" s="60"/>
      <c r="K41" s="61"/>
      <c r="L41" s="61"/>
      <c r="M41" s="479"/>
      <c r="N41" s="62"/>
      <c r="O41" s="62"/>
      <c r="P41" s="63"/>
      <c r="Q41" s="64"/>
      <c r="R41" s="62"/>
      <c r="S41" s="62"/>
      <c r="T41" s="63"/>
      <c r="U41" s="64"/>
      <c r="V41" s="62"/>
      <c r="W41" s="62"/>
      <c r="X41" s="63"/>
      <c r="Y41" s="65"/>
    </row>
    <row r="42" spans="2:25" ht="74.25" customHeight="1" thickBot="1">
      <c r="B42" s="17" t="s">
        <v>15</v>
      </c>
      <c r="C42" s="338" t="s">
        <v>959</v>
      </c>
      <c r="D42" s="18">
        <f>SUM(D43:D49)</f>
        <v>0.39999999999999997</v>
      </c>
      <c r="E42" s="18">
        <f>SUM(E43:E49)</f>
        <v>0</v>
      </c>
      <c r="F42" s="172"/>
      <c r="G42" s="29"/>
      <c r="H42" s="29"/>
      <c r="I42" s="175" t="s">
        <v>960</v>
      </c>
      <c r="J42" s="175"/>
      <c r="K42" s="83"/>
      <c r="L42" s="31"/>
      <c r="M42" s="32"/>
      <c r="N42" s="33"/>
      <c r="O42" s="33"/>
      <c r="P42" s="34"/>
      <c r="Q42" s="35"/>
      <c r="R42" s="33"/>
      <c r="S42" s="33"/>
      <c r="T42" s="34"/>
      <c r="U42" s="35"/>
      <c r="V42" s="33"/>
      <c r="W42" s="33"/>
      <c r="X42" s="34"/>
      <c r="Y42" s="173"/>
    </row>
    <row r="43" spans="2:25" ht="53.25" customHeight="1" thickBot="1">
      <c r="B43" s="9" t="s">
        <v>961</v>
      </c>
      <c r="C43" s="228" t="s">
        <v>962</v>
      </c>
      <c r="D43" s="5">
        <v>0.05</v>
      </c>
      <c r="E43" s="5">
        <f t="shared" ref="E43:E49" si="0">(SUM(M43:X43)*D43)</f>
        <v>0</v>
      </c>
      <c r="F43" s="2">
        <v>43467</v>
      </c>
      <c r="G43" s="36">
        <v>43677</v>
      </c>
      <c r="H43" s="36"/>
      <c r="I43" s="37" t="s">
        <v>963</v>
      </c>
      <c r="J43" s="37" t="s">
        <v>964</v>
      </c>
      <c r="K43" s="81"/>
      <c r="L43" s="39"/>
      <c r="M43" s="233"/>
      <c r="N43" s="232"/>
      <c r="O43" s="232"/>
      <c r="P43" s="208"/>
      <c r="Q43" s="206"/>
      <c r="R43" s="207"/>
      <c r="S43" s="207"/>
      <c r="T43" s="212"/>
      <c r="U43" s="206"/>
      <c r="V43" s="207"/>
      <c r="W43" s="207"/>
      <c r="X43" s="212"/>
      <c r="Y43" s="40"/>
    </row>
    <row r="44" spans="2:25" ht="42" customHeight="1" thickBot="1">
      <c r="B44" s="9" t="s">
        <v>965</v>
      </c>
      <c r="C44" s="228" t="s">
        <v>966</v>
      </c>
      <c r="D44" s="5">
        <v>0.05</v>
      </c>
      <c r="E44" s="5">
        <f t="shared" si="0"/>
        <v>0</v>
      </c>
      <c r="F44" s="2">
        <v>43467</v>
      </c>
      <c r="G44" s="36">
        <v>43677</v>
      </c>
      <c r="H44" s="36"/>
      <c r="I44" s="37" t="s">
        <v>967</v>
      </c>
      <c r="J44" s="37" t="s">
        <v>964</v>
      </c>
      <c r="K44" s="81"/>
      <c r="L44" s="39"/>
      <c r="M44" s="143"/>
      <c r="N44" s="69"/>
      <c r="O44" s="69"/>
      <c r="P44" s="70"/>
      <c r="Q44" s="7"/>
      <c r="R44" s="6"/>
      <c r="S44" s="6"/>
      <c r="T44" s="8"/>
      <c r="U44" s="7"/>
      <c r="V44" s="6"/>
      <c r="W44" s="6"/>
      <c r="X44" s="212"/>
      <c r="Y44" s="40"/>
    </row>
    <row r="45" spans="2:25" ht="38.25" customHeight="1" thickBot="1">
      <c r="B45" s="9" t="s">
        <v>968</v>
      </c>
      <c r="C45" s="228" t="s">
        <v>969</v>
      </c>
      <c r="D45" s="5">
        <v>0.05</v>
      </c>
      <c r="E45" s="5">
        <f t="shared" si="0"/>
        <v>0</v>
      </c>
      <c r="F45" s="2">
        <v>43467</v>
      </c>
      <c r="G45" s="36">
        <v>43826</v>
      </c>
      <c r="H45" s="36"/>
      <c r="I45" s="37" t="s">
        <v>963</v>
      </c>
      <c r="J45" s="37" t="s">
        <v>964</v>
      </c>
      <c r="K45" s="81"/>
      <c r="L45" s="39"/>
      <c r="M45" s="7"/>
      <c r="N45" s="69"/>
      <c r="O45" s="69"/>
      <c r="P45" s="70"/>
      <c r="Q45" s="143"/>
      <c r="R45" s="69"/>
      <c r="S45" s="69"/>
      <c r="T45" s="70"/>
      <c r="U45" s="143"/>
      <c r="V45" s="69"/>
      <c r="W45" s="69"/>
      <c r="X45" s="212"/>
      <c r="Y45" s="40"/>
    </row>
    <row r="46" spans="2:25" ht="57.75" customHeight="1" thickBot="1">
      <c r="B46" s="9" t="s">
        <v>970</v>
      </c>
      <c r="C46" s="228" t="s">
        <v>971</v>
      </c>
      <c r="D46" s="5">
        <v>0.1</v>
      </c>
      <c r="E46" s="5">
        <f t="shared" si="0"/>
        <v>0</v>
      </c>
      <c r="F46" s="2">
        <v>43467</v>
      </c>
      <c r="G46" s="36">
        <v>43826</v>
      </c>
      <c r="H46" s="36"/>
      <c r="I46" s="37" t="s">
        <v>963</v>
      </c>
      <c r="J46" s="37" t="s">
        <v>964</v>
      </c>
      <c r="K46" s="81"/>
      <c r="L46" s="39"/>
      <c r="M46" s="7"/>
      <c r="N46" s="69"/>
      <c r="O46" s="69"/>
      <c r="P46" s="8"/>
      <c r="Q46" s="143"/>
      <c r="R46" s="69"/>
      <c r="S46" s="69"/>
      <c r="T46" s="70"/>
      <c r="U46" s="7"/>
      <c r="V46" s="69"/>
      <c r="W46" s="69"/>
      <c r="X46" s="212"/>
      <c r="Y46" s="40"/>
    </row>
    <row r="47" spans="2:25" ht="58.5" customHeight="1" thickBot="1">
      <c r="B47" s="9" t="s">
        <v>972</v>
      </c>
      <c r="C47" s="228" t="s">
        <v>986</v>
      </c>
      <c r="D47" s="5">
        <v>0.05</v>
      </c>
      <c r="E47" s="5">
        <f t="shared" si="0"/>
        <v>0</v>
      </c>
      <c r="F47" s="2">
        <v>43467</v>
      </c>
      <c r="G47" s="36">
        <v>43826</v>
      </c>
      <c r="H47" s="36"/>
      <c r="I47" s="37" t="s">
        <v>963</v>
      </c>
      <c r="J47" s="37" t="s">
        <v>964</v>
      </c>
      <c r="K47" s="81"/>
      <c r="L47" s="39"/>
      <c r="M47" s="7"/>
      <c r="N47" s="6"/>
      <c r="O47" s="69"/>
      <c r="P47" s="8"/>
      <c r="Q47" s="7"/>
      <c r="R47" s="6"/>
      <c r="S47" s="69"/>
      <c r="T47" s="8"/>
      <c r="U47" s="7"/>
      <c r="V47" s="6"/>
      <c r="W47" s="69"/>
      <c r="X47" s="212"/>
      <c r="Y47" s="40"/>
    </row>
    <row r="48" spans="2:25" ht="89.25" customHeight="1">
      <c r="B48" s="9" t="s">
        <v>973</v>
      </c>
      <c r="C48" s="228" t="s">
        <v>974</v>
      </c>
      <c r="D48" s="5">
        <v>0.05</v>
      </c>
      <c r="E48" s="5">
        <f t="shared" si="0"/>
        <v>0</v>
      </c>
      <c r="F48" s="2">
        <v>43467</v>
      </c>
      <c r="G48" s="36">
        <v>43707</v>
      </c>
      <c r="H48" s="36"/>
      <c r="I48" s="37" t="s">
        <v>975</v>
      </c>
      <c r="J48" s="37" t="s">
        <v>964</v>
      </c>
      <c r="K48" s="81"/>
      <c r="L48" s="39"/>
      <c r="M48" s="7"/>
      <c r="N48" s="69"/>
      <c r="O48" s="69"/>
      <c r="P48" s="70"/>
      <c r="Q48" s="143"/>
      <c r="R48" s="69"/>
      <c r="S48" s="69"/>
      <c r="T48" s="70"/>
      <c r="U48" s="7"/>
      <c r="V48" s="6"/>
      <c r="W48" s="6"/>
      <c r="X48" s="212"/>
      <c r="Y48" s="40"/>
    </row>
    <row r="49" spans="2:25" ht="42.75" customHeight="1" thickBot="1">
      <c r="B49" s="204" t="s">
        <v>976</v>
      </c>
      <c r="C49" s="339" t="s">
        <v>992</v>
      </c>
      <c r="D49" s="144">
        <v>0.05</v>
      </c>
      <c r="E49" s="144">
        <f t="shared" si="0"/>
        <v>0</v>
      </c>
      <c r="F49" s="145">
        <v>43467</v>
      </c>
      <c r="G49" s="145">
        <v>43827</v>
      </c>
      <c r="H49" s="145"/>
      <c r="I49" s="37" t="s">
        <v>987</v>
      </c>
      <c r="J49" s="205" t="s">
        <v>964</v>
      </c>
      <c r="K49" s="146"/>
      <c r="L49" s="147"/>
      <c r="M49" s="7"/>
      <c r="N49" s="14"/>
      <c r="O49" s="14"/>
      <c r="P49" s="234"/>
      <c r="Q49" s="149"/>
      <c r="R49" s="14"/>
      <c r="S49" s="14"/>
      <c r="T49" s="234"/>
      <c r="U49" s="149"/>
      <c r="V49" s="14"/>
      <c r="W49" s="14"/>
      <c r="X49" s="73"/>
      <c r="Y49" s="148"/>
    </row>
    <row r="50" spans="2:25" ht="54.75" customHeight="1" thickBot="1">
      <c r="B50" s="17" t="s">
        <v>18</v>
      </c>
      <c r="C50" s="338" t="s">
        <v>977</v>
      </c>
      <c r="D50" s="18">
        <f>SUM(D51:D55)</f>
        <v>0.4</v>
      </c>
      <c r="E50" s="18">
        <f>SUM(E51:E55)</f>
        <v>0</v>
      </c>
      <c r="F50" s="172"/>
      <c r="G50" s="29"/>
      <c r="H50" s="29"/>
      <c r="I50" s="235" t="s">
        <v>988</v>
      </c>
      <c r="J50" s="175"/>
      <c r="K50" s="83"/>
      <c r="L50" s="31"/>
      <c r="M50" s="32"/>
      <c r="N50" s="33"/>
      <c r="O50" s="33"/>
      <c r="P50" s="34"/>
      <c r="Q50" s="35"/>
      <c r="R50" s="33"/>
      <c r="S50" s="33"/>
      <c r="T50" s="34"/>
      <c r="U50" s="35"/>
      <c r="V50" s="33"/>
      <c r="W50" s="33"/>
      <c r="X50" s="34"/>
      <c r="Y50" s="173"/>
    </row>
    <row r="51" spans="2:25" ht="57.75" customHeight="1" thickBot="1">
      <c r="B51" s="9" t="s">
        <v>7</v>
      </c>
      <c r="C51" s="228" t="s">
        <v>989</v>
      </c>
      <c r="D51" s="5">
        <v>0.1</v>
      </c>
      <c r="E51" s="5">
        <f>(SUM(M51:X51)*D51)</f>
        <v>0</v>
      </c>
      <c r="F51" s="2">
        <v>43467</v>
      </c>
      <c r="G51" s="36">
        <v>43827</v>
      </c>
      <c r="H51" s="36"/>
      <c r="I51" s="37" t="s">
        <v>963</v>
      </c>
      <c r="J51" s="37" t="s">
        <v>964</v>
      </c>
      <c r="K51" s="81"/>
      <c r="L51" s="39"/>
      <c r="M51" s="7"/>
      <c r="N51" s="232"/>
      <c r="O51" s="236"/>
      <c r="P51" s="237"/>
      <c r="Q51" s="206"/>
      <c r="R51" s="232"/>
      <c r="S51" s="232"/>
      <c r="T51" s="212"/>
      <c r="U51" s="206"/>
      <c r="V51" s="232"/>
      <c r="W51" s="232"/>
      <c r="X51" s="212"/>
      <c r="Y51" s="40"/>
    </row>
    <row r="52" spans="2:25" ht="74.25" customHeight="1" thickBot="1">
      <c r="B52" s="9" t="s">
        <v>978</v>
      </c>
      <c r="C52" s="228" t="s">
        <v>990</v>
      </c>
      <c r="D52" s="5">
        <v>0.05</v>
      </c>
      <c r="E52" s="5">
        <f>(SUM(M52:X52)*D52)</f>
        <v>0</v>
      </c>
      <c r="F52" s="2">
        <v>43467</v>
      </c>
      <c r="G52" s="36">
        <v>43827</v>
      </c>
      <c r="H52" s="36"/>
      <c r="I52" s="37" t="s">
        <v>963</v>
      </c>
      <c r="J52" s="37" t="s">
        <v>964</v>
      </c>
      <c r="K52" s="81"/>
      <c r="L52" s="39"/>
      <c r="M52" s="7"/>
      <c r="N52" s="6"/>
      <c r="O52" s="69"/>
      <c r="P52" s="8"/>
      <c r="Q52" s="7"/>
      <c r="R52" s="69"/>
      <c r="S52" s="6"/>
      <c r="T52" s="8"/>
      <c r="U52" s="143"/>
      <c r="V52" s="6"/>
      <c r="W52" s="6"/>
      <c r="X52" s="213"/>
      <c r="Y52" s="40"/>
    </row>
    <row r="53" spans="2:25" ht="44.25" customHeight="1" thickBot="1">
      <c r="B53" s="9" t="s">
        <v>979</v>
      </c>
      <c r="C53" s="228" t="s">
        <v>991</v>
      </c>
      <c r="D53" s="5">
        <v>0.1</v>
      </c>
      <c r="E53" s="5">
        <f>(SUM(M53:X53)*D53)</f>
        <v>0</v>
      </c>
      <c r="F53" s="2">
        <v>43467</v>
      </c>
      <c r="G53" s="36">
        <v>43827</v>
      </c>
      <c r="H53" s="36"/>
      <c r="I53" s="37" t="s">
        <v>963</v>
      </c>
      <c r="J53" s="37" t="s">
        <v>964</v>
      </c>
      <c r="K53" s="81"/>
      <c r="L53" s="39"/>
      <c r="M53" s="7"/>
      <c r="N53" s="69"/>
      <c r="O53" s="69"/>
      <c r="P53" s="70"/>
      <c r="Q53" s="143"/>
      <c r="R53" s="69"/>
      <c r="S53" s="69"/>
      <c r="T53" s="70"/>
      <c r="U53" s="143"/>
      <c r="V53" s="69"/>
      <c r="W53" s="69"/>
      <c r="X53" s="212"/>
      <c r="Y53" s="40"/>
    </row>
    <row r="54" spans="2:25" ht="32.25" customHeight="1">
      <c r="B54" s="9" t="s">
        <v>980</v>
      </c>
      <c r="C54" s="228" t="s">
        <v>981</v>
      </c>
      <c r="D54" s="5">
        <v>0.05</v>
      </c>
      <c r="E54" s="5">
        <f>(SUM(M54:X54)*D54)</f>
        <v>0</v>
      </c>
      <c r="F54" s="2">
        <v>43467</v>
      </c>
      <c r="G54" s="36">
        <v>43827</v>
      </c>
      <c r="H54" s="36"/>
      <c r="I54" s="37" t="s">
        <v>963</v>
      </c>
      <c r="J54" s="37" t="s">
        <v>964</v>
      </c>
      <c r="K54" s="81"/>
      <c r="L54" s="39"/>
      <c r="M54" s="7"/>
      <c r="N54" s="69"/>
      <c r="O54" s="69"/>
      <c r="P54" s="70"/>
      <c r="Q54" s="143"/>
      <c r="R54" s="69"/>
      <c r="S54" s="69"/>
      <c r="T54" s="70"/>
      <c r="U54" s="143"/>
      <c r="V54" s="69"/>
      <c r="W54" s="69"/>
      <c r="X54" s="212"/>
      <c r="Y54" s="40"/>
    </row>
    <row r="55" spans="2:25" ht="32.25" customHeight="1" thickBot="1">
      <c r="B55" s="204" t="s">
        <v>10</v>
      </c>
      <c r="C55" s="339" t="s">
        <v>862</v>
      </c>
      <c r="D55" s="144">
        <v>0.1</v>
      </c>
      <c r="E55" s="5">
        <f>(SUM(M55:X55)*D55)</f>
        <v>0</v>
      </c>
      <c r="F55" s="145">
        <v>43467</v>
      </c>
      <c r="G55" s="145">
        <v>43827</v>
      </c>
      <c r="H55" s="145"/>
      <c r="I55" s="37" t="s">
        <v>982</v>
      </c>
      <c r="J55" s="205" t="s">
        <v>964</v>
      </c>
      <c r="K55" s="146"/>
      <c r="L55" s="147"/>
      <c r="M55" s="7"/>
      <c r="N55" s="14"/>
      <c r="O55" s="14"/>
      <c r="P55" s="234"/>
      <c r="Q55" s="149"/>
      <c r="R55" s="14"/>
      <c r="S55" s="14"/>
      <c r="T55" s="234"/>
      <c r="U55" s="149"/>
      <c r="V55" s="14"/>
      <c r="W55" s="14"/>
      <c r="X55" s="73"/>
      <c r="Y55" s="148"/>
    </row>
    <row r="56" spans="2:25" ht="54.75" customHeight="1" thickBot="1">
      <c r="B56" s="17" t="s">
        <v>17</v>
      </c>
      <c r="C56" s="338" t="s">
        <v>993</v>
      </c>
      <c r="D56" s="18">
        <f>SUM(D57:D58)</f>
        <v>0.2</v>
      </c>
      <c r="E56" s="18">
        <f>SUM(E57:E58)</f>
        <v>0</v>
      </c>
      <c r="F56" s="172"/>
      <c r="G56" s="29"/>
      <c r="H56" s="29"/>
      <c r="I56" s="235" t="s">
        <v>994</v>
      </c>
      <c r="J56" s="235"/>
      <c r="K56" s="83"/>
      <c r="L56" s="31"/>
      <c r="M56" s="32"/>
      <c r="N56" s="33"/>
      <c r="O56" s="33"/>
      <c r="P56" s="34"/>
      <c r="Q56" s="35"/>
      <c r="R56" s="33"/>
      <c r="S56" s="33"/>
      <c r="T56" s="34"/>
      <c r="U56" s="35"/>
      <c r="V56" s="33"/>
      <c r="W56" s="33"/>
      <c r="X56" s="34"/>
      <c r="Y56" s="173"/>
    </row>
    <row r="57" spans="2:25" ht="32.25" customHeight="1">
      <c r="B57" s="9" t="s">
        <v>983</v>
      </c>
      <c r="C57" s="228" t="s">
        <v>995</v>
      </c>
      <c r="D57" s="5">
        <v>0.1</v>
      </c>
      <c r="E57" s="5">
        <f>(SUM(M57:X57)*D57)</f>
        <v>0</v>
      </c>
      <c r="F57" s="2">
        <v>43467</v>
      </c>
      <c r="G57" s="36">
        <v>43827</v>
      </c>
      <c r="H57" s="36"/>
      <c r="I57" s="240" t="s">
        <v>996</v>
      </c>
      <c r="J57" s="37" t="s">
        <v>964</v>
      </c>
      <c r="K57" s="81"/>
      <c r="L57" s="39"/>
      <c r="M57" s="233"/>
      <c r="N57" s="232"/>
      <c r="O57" s="232"/>
      <c r="P57" s="208"/>
      <c r="Q57" s="233"/>
      <c r="R57" s="232"/>
      <c r="S57" s="232"/>
      <c r="T57" s="213"/>
      <c r="U57" s="233"/>
      <c r="V57" s="232"/>
      <c r="W57" s="232"/>
      <c r="X57" s="212"/>
      <c r="Y57" s="40"/>
    </row>
    <row r="58" spans="2:25" ht="32.25" customHeight="1" thickBot="1">
      <c r="B58" s="204" t="s">
        <v>984</v>
      </c>
      <c r="C58" s="339" t="s">
        <v>998</v>
      </c>
      <c r="D58" s="144">
        <v>0.1</v>
      </c>
      <c r="E58" s="144">
        <f>(SUM(M58:X58)*D58)</f>
        <v>0</v>
      </c>
      <c r="F58" s="145">
        <v>43467</v>
      </c>
      <c r="G58" s="145">
        <v>43707</v>
      </c>
      <c r="H58" s="145"/>
      <c r="I58" s="37" t="s">
        <v>997</v>
      </c>
      <c r="J58" s="205" t="s">
        <v>985</v>
      </c>
      <c r="K58" s="146"/>
      <c r="L58" s="147"/>
      <c r="M58" s="149"/>
      <c r="N58" s="72"/>
      <c r="O58" s="72"/>
      <c r="P58" s="73"/>
      <c r="Q58" s="149"/>
      <c r="R58" s="72"/>
      <c r="S58" s="72"/>
      <c r="T58" s="15"/>
      <c r="U58" s="13"/>
      <c r="V58" s="14"/>
      <c r="W58" s="14"/>
      <c r="X58" s="15"/>
      <c r="Y58" s="148"/>
    </row>
    <row r="59" spans="2:25" s="77" customFormat="1" ht="30" customHeight="1" thickBot="1">
      <c r="B59" s="59" t="s">
        <v>27</v>
      </c>
      <c r="C59" s="340" t="s">
        <v>999</v>
      </c>
      <c r="D59" s="80">
        <f>D60+D63+D67</f>
        <v>1</v>
      </c>
      <c r="E59" s="80">
        <f>E60+E63+E67</f>
        <v>0</v>
      </c>
      <c r="F59" s="60"/>
      <c r="G59" s="60"/>
      <c r="H59" s="60"/>
      <c r="I59" s="163"/>
      <c r="J59" s="60"/>
      <c r="K59" s="61"/>
      <c r="L59" s="61"/>
      <c r="M59" s="479"/>
      <c r="N59" s="62"/>
      <c r="O59" s="62"/>
      <c r="P59" s="63"/>
      <c r="Q59" s="64"/>
      <c r="R59" s="62"/>
      <c r="S59" s="62"/>
      <c r="T59" s="63"/>
      <c r="U59" s="64"/>
      <c r="V59" s="62"/>
      <c r="W59" s="62"/>
      <c r="X59" s="63"/>
      <c r="Y59" s="65"/>
    </row>
    <row r="60" spans="2:25" ht="54.75" customHeight="1" thickBot="1">
      <c r="B60" s="241" t="s">
        <v>15</v>
      </c>
      <c r="C60" s="341" t="s">
        <v>1000</v>
      </c>
      <c r="D60" s="242">
        <f>SUM(D61:D62)</f>
        <v>0.33999999999999997</v>
      </c>
      <c r="E60" s="242">
        <f>SUM(E61:E62)</f>
        <v>0</v>
      </c>
      <c r="F60" s="243"/>
      <c r="G60" s="244"/>
      <c r="H60" s="244"/>
      <c r="I60" s="245" t="s">
        <v>1012</v>
      </c>
      <c r="J60" s="246"/>
      <c r="K60" s="247"/>
      <c r="L60" s="248"/>
      <c r="M60" s="249"/>
      <c r="N60" s="250"/>
      <c r="O60" s="250"/>
      <c r="P60" s="251"/>
      <c r="Q60" s="252"/>
      <c r="R60" s="250"/>
      <c r="S60" s="250"/>
      <c r="T60" s="251"/>
      <c r="U60" s="252"/>
      <c r="V60" s="250"/>
      <c r="W60" s="250"/>
      <c r="X60" s="251"/>
      <c r="Y60" s="253"/>
    </row>
    <row r="61" spans="2:25" ht="38.25" customHeight="1">
      <c r="B61" s="254" t="s">
        <v>4</v>
      </c>
      <c r="C61" s="342" t="s">
        <v>1001</v>
      </c>
      <c r="D61" s="51">
        <v>0.22</v>
      </c>
      <c r="E61" s="51">
        <f>(SUM(M61:X61)*D61)</f>
        <v>0</v>
      </c>
      <c r="F61" s="255">
        <v>43466</v>
      </c>
      <c r="G61" s="256">
        <v>43830</v>
      </c>
      <c r="H61" s="256"/>
      <c r="I61" s="227" t="s">
        <v>1002</v>
      </c>
      <c r="J61" s="37" t="s">
        <v>1003</v>
      </c>
      <c r="K61" s="257"/>
      <c r="L61" s="258"/>
      <c r="M61" s="259"/>
      <c r="N61" s="260"/>
      <c r="O61" s="260"/>
      <c r="P61" s="261"/>
      <c r="Q61" s="262"/>
      <c r="R61" s="260"/>
      <c r="S61" s="260"/>
      <c r="T61" s="261"/>
      <c r="U61" s="262"/>
      <c r="V61" s="260"/>
      <c r="W61" s="260"/>
      <c r="X61" s="261"/>
      <c r="Y61" s="263"/>
    </row>
    <row r="62" spans="2:25" ht="32.25" customHeight="1" thickBot="1">
      <c r="B62" s="137" t="s">
        <v>5</v>
      </c>
      <c r="C62" s="343" t="s">
        <v>1004</v>
      </c>
      <c r="D62" s="138">
        <v>0.12</v>
      </c>
      <c r="E62" s="51">
        <f>(SUM(M62:X62)*D62)</f>
        <v>0</v>
      </c>
      <c r="F62" s="157">
        <v>43466</v>
      </c>
      <c r="G62" s="139">
        <v>43830</v>
      </c>
      <c r="H62" s="139"/>
      <c r="I62" s="176" t="s">
        <v>1005</v>
      </c>
      <c r="J62" s="37" t="s">
        <v>1003</v>
      </c>
      <c r="K62" s="264"/>
      <c r="L62" s="141"/>
      <c r="M62" s="265"/>
      <c r="N62" s="266"/>
      <c r="O62" s="266"/>
      <c r="P62" s="155"/>
      <c r="Q62" s="267"/>
      <c r="R62" s="266"/>
      <c r="S62" s="266"/>
      <c r="T62" s="268"/>
      <c r="U62" s="265"/>
      <c r="V62" s="266"/>
      <c r="W62" s="266"/>
      <c r="X62" s="266"/>
      <c r="Y62" s="269"/>
    </row>
    <row r="63" spans="2:25" ht="52.5" customHeight="1" thickBot="1">
      <c r="B63" s="270" t="s">
        <v>18</v>
      </c>
      <c r="C63" s="344" t="s">
        <v>1013</v>
      </c>
      <c r="D63" s="271">
        <f>SUM(D64:D66)</f>
        <v>0.26</v>
      </c>
      <c r="E63" s="271">
        <f>SUM(E64:E66)</f>
        <v>0</v>
      </c>
      <c r="F63" s="272"/>
      <c r="G63" s="273"/>
      <c r="H63" s="273"/>
      <c r="I63" s="274" t="s">
        <v>1015</v>
      </c>
      <c r="J63" s="245"/>
      <c r="K63" s="275"/>
      <c r="L63" s="276"/>
      <c r="M63" s="277"/>
      <c r="N63" s="278"/>
      <c r="O63" s="278"/>
      <c r="P63" s="279"/>
      <c r="Q63" s="280"/>
      <c r="R63" s="278"/>
      <c r="S63" s="278"/>
      <c r="T63" s="279"/>
      <c r="U63" s="280"/>
      <c r="V63" s="278"/>
      <c r="W63" s="278"/>
      <c r="X63" s="279"/>
      <c r="Y63" s="281"/>
    </row>
    <row r="64" spans="2:25" ht="38.25" customHeight="1">
      <c r="B64" s="282" t="s">
        <v>7</v>
      </c>
      <c r="C64" s="345" t="s">
        <v>1006</v>
      </c>
      <c r="D64" s="283">
        <v>0.15</v>
      </c>
      <c r="E64" s="305">
        <f>(SUM(M64:X64)*D64)</f>
        <v>0</v>
      </c>
      <c r="F64" s="284">
        <v>43466</v>
      </c>
      <c r="G64" s="284">
        <v>43830</v>
      </c>
      <c r="H64" s="284"/>
      <c r="I64" s="285" t="s">
        <v>1007</v>
      </c>
      <c r="J64" s="37" t="s">
        <v>1003</v>
      </c>
      <c r="K64" s="286"/>
      <c r="L64" s="287"/>
      <c r="M64" s="233"/>
      <c r="N64" s="232"/>
      <c r="O64" s="232"/>
      <c r="P64" s="208"/>
      <c r="Q64" s="233"/>
      <c r="R64" s="232"/>
      <c r="S64" s="232"/>
      <c r="T64" s="208"/>
      <c r="U64" s="288"/>
      <c r="V64" s="232"/>
      <c r="W64" s="232"/>
      <c r="X64" s="208"/>
      <c r="Y64" s="289"/>
    </row>
    <row r="65" spans="2:25" ht="32.25" customHeight="1">
      <c r="B65" s="9" t="s">
        <v>8</v>
      </c>
      <c r="C65" s="230" t="s">
        <v>1008</v>
      </c>
      <c r="D65" s="5">
        <v>7.0000000000000007E-2</v>
      </c>
      <c r="E65" s="5">
        <f>(SUM(M65:X65)*D65)</f>
        <v>0</v>
      </c>
      <c r="F65" s="36">
        <v>43559</v>
      </c>
      <c r="G65" s="36">
        <v>43799</v>
      </c>
      <c r="H65" s="36"/>
      <c r="I65" s="37" t="s">
        <v>1009</v>
      </c>
      <c r="J65" s="37" t="s">
        <v>1003</v>
      </c>
      <c r="K65" s="38"/>
      <c r="L65" s="39"/>
      <c r="M65" s="290"/>
      <c r="N65" s="291"/>
      <c r="O65" s="291"/>
      <c r="P65" s="70"/>
      <c r="Q65" s="143"/>
      <c r="R65" s="69"/>
      <c r="S65" s="6"/>
      <c r="T65" s="8"/>
      <c r="U65" s="292"/>
      <c r="V65" s="69"/>
      <c r="W65" s="69"/>
      <c r="X65" s="70"/>
      <c r="Y65" s="41"/>
    </row>
    <row r="66" spans="2:25" ht="44.25" customHeight="1" thickBot="1">
      <c r="B66" s="10" t="s">
        <v>9</v>
      </c>
      <c r="C66" s="231" t="s">
        <v>1014</v>
      </c>
      <c r="D66" s="12">
        <v>0.04</v>
      </c>
      <c r="E66" s="12">
        <f>(SUM(M66:X66)*D66)</f>
        <v>0</v>
      </c>
      <c r="F66" s="42">
        <v>43590</v>
      </c>
      <c r="G66" s="42">
        <v>43830</v>
      </c>
      <c r="H66" s="42"/>
      <c r="I66" s="43" t="s">
        <v>1011</v>
      </c>
      <c r="J66" s="37" t="s">
        <v>1003</v>
      </c>
      <c r="K66" s="43"/>
      <c r="L66" s="44"/>
      <c r="M66" s="47"/>
      <c r="N66" s="11"/>
      <c r="O66" s="11"/>
      <c r="P66" s="15"/>
      <c r="Q66" s="13"/>
      <c r="R66" s="72"/>
      <c r="S66" s="14"/>
      <c r="T66" s="15"/>
      <c r="U66" s="45"/>
      <c r="V66" s="11"/>
      <c r="W66" s="11"/>
      <c r="X66" s="73"/>
      <c r="Y66" s="46"/>
    </row>
    <row r="67" spans="2:25" ht="69" customHeight="1" thickBot="1">
      <c r="B67" s="293" t="s">
        <v>17</v>
      </c>
      <c r="C67" s="346" t="s">
        <v>1016</v>
      </c>
      <c r="D67" s="294">
        <f>SUM(D68:D71)</f>
        <v>0.4</v>
      </c>
      <c r="E67" s="294">
        <f>SUM(E68:E71)</f>
        <v>0</v>
      </c>
      <c r="F67" s="295"/>
      <c r="G67" s="296"/>
      <c r="H67" s="296"/>
      <c r="I67" s="274" t="s">
        <v>1017</v>
      </c>
      <c r="J67" s="245"/>
      <c r="K67" s="297"/>
      <c r="L67" s="298"/>
      <c r="M67" s="299"/>
      <c r="N67" s="300"/>
      <c r="O67" s="300"/>
      <c r="P67" s="301"/>
      <c r="Q67" s="302"/>
      <c r="R67" s="300"/>
      <c r="S67" s="300"/>
      <c r="T67" s="301"/>
      <c r="U67" s="302"/>
      <c r="V67" s="300"/>
      <c r="W67" s="300"/>
      <c r="X67" s="301"/>
      <c r="Y67" s="303"/>
    </row>
    <row r="68" spans="2:25" ht="32.25" customHeight="1" thickBot="1">
      <c r="B68" s="304" t="s">
        <v>11</v>
      </c>
      <c r="C68" s="347" t="s">
        <v>1006</v>
      </c>
      <c r="D68" s="305">
        <v>0.15</v>
      </c>
      <c r="E68" s="305">
        <f>(SUM(M68:X68)*D68)</f>
        <v>0</v>
      </c>
      <c r="F68" s="306">
        <v>43468</v>
      </c>
      <c r="G68" s="306">
        <v>43830</v>
      </c>
      <c r="H68" s="306"/>
      <c r="I68" s="307" t="s">
        <v>1007</v>
      </c>
      <c r="J68" s="37" t="s">
        <v>1003</v>
      </c>
      <c r="K68" s="308"/>
      <c r="L68" s="309"/>
      <c r="M68" s="310"/>
      <c r="N68" s="311"/>
      <c r="O68" s="311"/>
      <c r="P68" s="312"/>
      <c r="Q68" s="313"/>
      <c r="R68" s="311"/>
      <c r="S68" s="311"/>
      <c r="T68" s="312"/>
      <c r="U68" s="313"/>
      <c r="V68" s="311"/>
      <c r="W68" s="311"/>
      <c r="X68" s="312"/>
      <c r="Y68" s="314"/>
    </row>
    <row r="69" spans="2:25" ht="51.75" customHeight="1">
      <c r="B69" s="9" t="s">
        <v>12</v>
      </c>
      <c r="C69" s="315" t="s">
        <v>1018</v>
      </c>
      <c r="D69" s="5">
        <v>0.12</v>
      </c>
      <c r="E69" s="5">
        <f>(SUM(M69:X69)*D69)</f>
        <v>0</v>
      </c>
      <c r="F69" s="36">
        <v>43468</v>
      </c>
      <c r="G69" s="36">
        <v>43830</v>
      </c>
      <c r="H69" s="316"/>
      <c r="I69" s="37" t="s">
        <v>1007</v>
      </c>
      <c r="J69" s="37" t="s">
        <v>1003</v>
      </c>
      <c r="K69" s="316"/>
      <c r="L69" s="317"/>
      <c r="M69" s="310"/>
      <c r="N69" s="319"/>
      <c r="O69" s="319"/>
      <c r="P69" s="320"/>
      <c r="Q69" s="318"/>
      <c r="R69" s="319"/>
      <c r="S69" s="319"/>
      <c r="T69" s="320"/>
      <c r="U69" s="318"/>
      <c r="V69" s="319"/>
      <c r="W69" s="319"/>
      <c r="X69" s="320"/>
      <c r="Y69" s="321"/>
    </row>
    <row r="70" spans="2:25" ht="40.5" customHeight="1">
      <c r="B70" s="9" t="s">
        <v>864</v>
      </c>
      <c r="C70" s="228" t="s">
        <v>1008</v>
      </c>
      <c r="D70" s="5">
        <v>0.08</v>
      </c>
      <c r="E70" s="5">
        <f>(SUM(M70:X70)*D70)</f>
        <v>0</v>
      </c>
      <c r="F70" s="36">
        <v>43559</v>
      </c>
      <c r="G70" s="36">
        <v>43830</v>
      </c>
      <c r="H70" s="316"/>
      <c r="I70" s="38" t="s">
        <v>861</v>
      </c>
      <c r="J70" s="37" t="s">
        <v>1003</v>
      </c>
      <c r="K70" s="316"/>
      <c r="L70" s="317"/>
      <c r="M70" s="476"/>
      <c r="N70" s="316"/>
      <c r="O70" s="316"/>
      <c r="P70" s="320"/>
      <c r="Q70" s="318"/>
      <c r="R70" s="319"/>
      <c r="S70" s="316"/>
      <c r="T70" s="317"/>
      <c r="U70" s="322"/>
      <c r="V70" s="319"/>
      <c r="W70" s="319"/>
      <c r="X70" s="320"/>
      <c r="Y70" s="321"/>
    </row>
    <row r="71" spans="2:25" ht="37.5" customHeight="1" thickBot="1">
      <c r="B71" s="10" t="s">
        <v>867</v>
      </c>
      <c r="C71" s="348" t="s">
        <v>1010</v>
      </c>
      <c r="D71" s="12">
        <v>0.05</v>
      </c>
      <c r="E71" s="12">
        <f>(SUM(M71:X71)*D71)</f>
        <v>0</v>
      </c>
      <c r="F71" s="42">
        <v>43590</v>
      </c>
      <c r="G71" s="42">
        <v>43830</v>
      </c>
      <c r="H71" s="174"/>
      <c r="I71" s="43" t="s">
        <v>1011</v>
      </c>
      <c r="J71" s="37" t="s">
        <v>1003</v>
      </c>
      <c r="K71" s="174"/>
      <c r="L71" s="323"/>
      <c r="M71" s="477"/>
      <c r="N71" s="174"/>
      <c r="O71" s="174"/>
      <c r="P71" s="323"/>
      <c r="Q71" s="324"/>
      <c r="R71" s="325"/>
      <c r="S71" s="174"/>
      <c r="T71" s="323"/>
      <c r="U71" s="324"/>
      <c r="V71" s="174"/>
      <c r="W71" s="174"/>
      <c r="X71" s="326"/>
      <c r="Y71" s="327"/>
    </row>
    <row r="72" spans="2:25" s="77" customFormat="1" ht="30" customHeight="1" thickBot="1">
      <c r="B72" s="161" t="s">
        <v>27</v>
      </c>
      <c r="C72" s="337" t="s">
        <v>1019</v>
      </c>
      <c r="D72" s="162">
        <f>D73+D75+D78+D81+D83+D86</f>
        <v>0.99999999999999989</v>
      </c>
      <c r="E72" s="162">
        <f>E73+E75+E78+E81+E83+E86</f>
        <v>0</v>
      </c>
      <c r="F72" s="163"/>
      <c r="G72" s="163"/>
      <c r="H72" s="163"/>
      <c r="I72" s="163"/>
      <c r="J72" s="163"/>
      <c r="K72" s="164"/>
      <c r="L72" s="164"/>
      <c r="M72" s="480"/>
      <c r="N72" s="166"/>
      <c r="O72" s="166"/>
      <c r="P72" s="167"/>
      <c r="Q72" s="168"/>
      <c r="R72" s="166"/>
      <c r="S72" s="166"/>
      <c r="T72" s="167"/>
      <c r="U72" s="168"/>
      <c r="V72" s="166"/>
      <c r="W72" s="166"/>
      <c r="X72" s="167"/>
      <c r="Y72" s="169"/>
    </row>
    <row r="73" spans="2:25" ht="49.5" customHeight="1" thickBot="1">
      <c r="B73" s="241" t="s">
        <v>15</v>
      </c>
      <c r="C73" s="341" t="s">
        <v>1035</v>
      </c>
      <c r="D73" s="242">
        <f>SUM(D74:D74)</f>
        <v>0.1</v>
      </c>
      <c r="E73" s="242">
        <f>SUM(E74:E74)</f>
        <v>0</v>
      </c>
      <c r="F73" s="243"/>
      <c r="G73" s="244"/>
      <c r="H73" s="244"/>
      <c r="I73" s="245" t="s">
        <v>1036</v>
      </c>
      <c r="J73" s="246"/>
      <c r="K73" s="247"/>
      <c r="L73" s="248"/>
      <c r="M73" s="249"/>
      <c r="N73" s="250"/>
      <c r="O73" s="250"/>
      <c r="P73" s="251"/>
      <c r="Q73" s="252"/>
      <c r="R73" s="250"/>
      <c r="S73" s="250"/>
      <c r="T73" s="251"/>
      <c r="U73" s="252"/>
      <c r="V73" s="250"/>
      <c r="W73" s="250"/>
      <c r="X73" s="251"/>
      <c r="Y73" s="253"/>
    </row>
    <row r="74" spans="2:25" ht="32.25" customHeight="1" thickBot="1">
      <c r="B74" s="204" t="s">
        <v>961</v>
      </c>
      <c r="C74" s="339" t="s">
        <v>1020</v>
      </c>
      <c r="D74" s="144">
        <v>0.1</v>
      </c>
      <c r="E74" s="144">
        <f>(SUM(M74:X74)*D74)</f>
        <v>0</v>
      </c>
      <c r="F74" s="145">
        <v>43467</v>
      </c>
      <c r="G74" s="145">
        <v>43830</v>
      </c>
      <c r="H74" s="145"/>
      <c r="I74" s="37" t="s">
        <v>865</v>
      </c>
      <c r="J74" s="205" t="s">
        <v>1021</v>
      </c>
      <c r="K74" s="146"/>
      <c r="L74" s="147"/>
      <c r="M74" s="149"/>
      <c r="N74" s="72"/>
      <c r="O74" s="72"/>
      <c r="P74" s="73"/>
      <c r="Q74" s="149"/>
      <c r="R74" s="72"/>
      <c r="S74" s="72"/>
      <c r="T74" s="73"/>
      <c r="U74" s="149"/>
      <c r="V74" s="72"/>
      <c r="W74" s="72"/>
      <c r="X74" s="73"/>
      <c r="Y74" s="148"/>
    </row>
    <row r="75" spans="2:25" ht="51.75" customHeight="1" thickBot="1">
      <c r="B75" s="293" t="s">
        <v>18</v>
      </c>
      <c r="C75" s="346" t="s">
        <v>1022</v>
      </c>
      <c r="D75" s="294">
        <f>SUM(D76:D77)</f>
        <v>0.25</v>
      </c>
      <c r="E75" s="294">
        <f>SUM(E76:E77)</f>
        <v>0</v>
      </c>
      <c r="F75" s="295"/>
      <c r="G75" s="296"/>
      <c r="H75" s="296"/>
      <c r="I75" s="274" t="s">
        <v>1037</v>
      </c>
      <c r="J75" s="245"/>
      <c r="K75" s="297"/>
      <c r="L75" s="298"/>
      <c r="M75" s="299"/>
      <c r="N75" s="300"/>
      <c r="O75" s="300"/>
      <c r="P75" s="301"/>
      <c r="Q75" s="302"/>
      <c r="R75" s="300"/>
      <c r="S75" s="300"/>
      <c r="T75" s="301"/>
      <c r="U75" s="302"/>
      <c r="V75" s="300"/>
      <c r="W75" s="300"/>
      <c r="X75" s="301"/>
      <c r="Y75" s="303"/>
    </row>
    <row r="76" spans="2:25" ht="32.25" customHeight="1">
      <c r="B76" s="304" t="s">
        <v>1041</v>
      </c>
      <c r="C76" s="347" t="s">
        <v>1023</v>
      </c>
      <c r="D76" s="305">
        <v>0.15</v>
      </c>
      <c r="E76" s="305">
        <f>(SUM(M76:X76)*D76)</f>
        <v>0</v>
      </c>
      <c r="F76" s="306">
        <v>43466</v>
      </c>
      <c r="G76" s="306">
        <v>43830</v>
      </c>
      <c r="H76" s="306"/>
      <c r="I76" s="307" t="s">
        <v>861</v>
      </c>
      <c r="J76" s="37" t="s">
        <v>1021</v>
      </c>
      <c r="K76" s="308"/>
      <c r="L76" s="309"/>
      <c r="M76" s="210"/>
      <c r="N76" s="6"/>
      <c r="O76" s="6"/>
      <c r="P76" s="6"/>
      <c r="Q76" s="206"/>
      <c r="R76" s="69"/>
      <c r="S76" s="69"/>
      <c r="T76" s="320"/>
      <c r="U76" s="318"/>
      <c r="V76" s="69"/>
      <c r="W76" s="69"/>
      <c r="X76" s="320"/>
      <c r="Y76" s="38"/>
    </row>
    <row r="77" spans="2:25" ht="37.5" customHeight="1" thickBot="1">
      <c r="B77" s="10" t="s">
        <v>978</v>
      </c>
      <c r="C77" s="231" t="s">
        <v>1038</v>
      </c>
      <c r="D77" s="12">
        <v>0.1</v>
      </c>
      <c r="E77" s="12">
        <f>(SUM(M77:X77)*D77)</f>
        <v>0</v>
      </c>
      <c r="F77" s="42">
        <v>43466</v>
      </c>
      <c r="G77" s="42">
        <v>43830</v>
      </c>
      <c r="H77" s="42"/>
      <c r="I77" s="43" t="s">
        <v>861</v>
      </c>
      <c r="J77" s="37" t="s">
        <v>1021</v>
      </c>
      <c r="K77" s="43"/>
      <c r="L77" s="44"/>
      <c r="M77" s="149"/>
      <c r="N77" s="174"/>
      <c r="O77" s="325"/>
      <c r="P77" s="323"/>
      <c r="Q77" s="328"/>
      <c r="R77" s="329"/>
      <c r="S77" s="325"/>
      <c r="T77" s="326"/>
      <c r="U77" s="324"/>
      <c r="V77" s="325"/>
      <c r="W77" s="174"/>
      <c r="X77" s="326"/>
      <c r="Y77" s="327"/>
    </row>
    <row r="78" spans="2:25" ht="59.25" customHeight="1" thickBot="1">
      <c r="B78" s="293" t="s">
        <v>17</v>
      </c>
      <c r="C78" s="346" t="s">
        <v>1039</v>
      </c>
      <c r="D78" s="294">
        <f>SUM(D79:D80)</f>
        <v>0.1</v>
      </c>
      <c r="E78" s="294">
        <f>SUM(E79:E80)</f>
        <v>0</v>
      </c>
      <c r="F78" s="295"/>
      <c r="G78" s="296"/>
      <c r="H78" s="296"/>
      <c r="I78" s="274" t="s">
        <v>1040</v>
      </c>
      <c r="J78" s="245"/>
      <c r="K78" s="297"/>
      <c r="L78" s="298"/>
      <c r="M78" s="299"/>
      <c r="N78" s="300"/>
      <c r="O78" s="300"/>
      <c r="P78" s="301"/>
      <c r="Q78" s="302"/>
      <c r="R78" s="300"/>
      <c r="S78" s="300"/>
      <c r="T78" s="301"/>
      <c r="U78" s="302"/>
      <c r="V78" s="300"/>
      <c r="W78" s="300"/>
      <c r="X78" s="301"/>
      <c r="Y78" s="303"/>
    </row>
    <row r="79" spans="2:25" ht="32.25" customHeight="1">
      <c r="B79" s="304" t="s">
        <v>983</v>
      </c>
      <c r="C79" s="347" t="s">
        <v>1024</v>
      </c>
      <c r="D79" s="305">
        <v>0.05</v>
      </c>
      <c r="E79" s="305">
        <f>(SUM(M79:X79)*D79)</f>
        <v>0</v>
      </c>
      <c r="F79" s="306">
        <v>43466</v>
      </c>
      <c r="G79" s="306">
        <v>43621</v>
      </c>
      <c r="H79" s="306"/>
      <c r="I79" s="307" t="s">
        <v>865</v>
      </c>
      <c r="J79" s="37" t="s">
        <v>1021</v>
      </c>
      <c r="K79" s="308"/>
      <c r="L79" s="309"/>
      <c r="M79" s="330"/>
      <c r="N79" s="69"/>
      <c r="O79" s="69"/>
      <c r="P79" s="69"/>
      <c r="Q79" s="233"/>
      <c r="R79" s="69"/>
      <c r="S79" s="69"/>
      <c r="T79" s="332"/>
      <c r="U79" s="333"/>
      <c r="V79" s="6"/>
      <c r="W79" s="6"/>
      <c r="X79" s="332"/>
      <c r="Y79" s="38"/>
    </row>
    <row r="80" spans="2:25" ht="32.25" customHeight="1" thickBot="1">
      <c r="B80" s="10" t="s">
        <v>984</v>
      </c>
      <c r="C80" s="231" t="s">
        <v>1025</v>
      </c>
      <c r="D80" s="12">
        <v>0.05</v>
      </c>
      <c r="E80" s="12">
        <f>(SUM(M80:X80)*D80)</f>
        <v>0</v>
      </c>
      <c r="F80" s="42">
        <v>43556</v>
      </c>
      <c r="G80" s="42">
        <v>43594</v>
      </c>
      <c r="H80" s="42"/>
      <c r="I80" s="43" t="s">
        <v>1042</v>
      </c>
      <c r="J80" s="37" t="s">
        <v>1026</v>
      </c>
      <c r="K80" s="43"/>
      <c r="L80" s="44"/>
      <c r="M80" s="13"/>
      <c r="N80" s="174"/>
      <c r="O80" s="329"/>
      <c r="P80" s="331"/>
      <c r="Q80" s="328"/>
      <c r="R80" s="329"/>
      <c r="S80" s="329"/>
      <c r="T80" s="331"/>
      <c r="U80" s="334"/>
      <c r="V80" s="329"/>
      <c r="W80" s="329"/>
      <c r="X80" s="331"/>
      <c r="Y80" s="38"/>
    </row>
    <row r="81" spans="2:25" ht="71.25" customHeight="1" thickBot="1">
      <c r="B81" s="293" t="s">
        <v>16</v>
      </c>
      <c r="C81" s="346" t="s">
        <v>1043</v>
      </c>
      <c r="D81" s="294">
        <f>SUM(D82)</f>
        <v>0.25</v>
      </c>
      <c r="E81" s="294">
        <f>SUM(E82)</f>
        <v>0</v>
      </c>
      <c r="F81" s="295"/>
      <c r="G81" s="296"/>
      <c r="H81" s="296"/>
      <c r="I81" s="245" t="s">
        <v>1044</v>
      </c>
      <c r="J81" s="245"/>
      <c r="K81" s="297"/>
      <c r="L81" s="298"/>
      <c r="M81" s="299"/>
      <c r="N81" s="300"/>
      <c r="O81" s="300"/>
      <c r="P81" s="301"/>
      <c r="Q81" s="302"/>
      <c r="R81" s="300"/>
      <c r="S81" s="300"/>
      <c r="T81" s="301"/>
      <c r="U81" s="302"/>
      <c r="V81" s="300"/>
      <c r="W81" s="300"/>
      <c r="X81" s="301"/>
      <c r="Y81" s="303"/>
    </row>
    <row r="82" spans="2:25" ht="32.25" customHeight="1" thickBot="1">
      <c r="B82" s="204" t="s">
        <v>1027</v>
      </c>
      <c r="C82" s="339" t="s">
        <v>1024</v>
      </c>
      <c r="D82" s="144">
        <v>0.25</v>
      </c>
      <c r="E82" s="144">
        <f>(SUM(M82:X82)*D82)</f>
        <v>0</v>
      </c>
      <c r="F82" s="145">
        <v>43466</v>
      </c>
      <c r="G82" s="145">
        <v>43830</v>
      </c>
      <c r="H82" s="145"/>
      <c r="I82" s="37" t="s">
        <v>865</v>
      </c>
      <c r="J82" s="205" t="s">
        <v>1021</v>
      </c>
      <c r="K82" s="146"/>
      <c r="L82" s="147"/>
      <c r="M82" s="149"/>
      <c r="N82" s="72"/>
      <c r="O82" s="72"/>
      <c r="P82" s="73"/>
      <c r="Q82" s="149"/>
      <c r="R82" s="72"/>
      <c r="S82" s="72"/>
      <c r="T82" s="73"/>
      <c r="U82" s="149"/>
      <c r="V82" s="72"/>
      <c r="W82" s="72"/>
      <c r="X82" s="73"/>
      <c r="Y82" s="38"/>
    </row>
    <row r="83" spans="2:25" ht="53.25" customHeight="1" thickBot="1">
      <c r="B83" s="293" t="s">
        <v>928</v>
      </c>
      <c r="C83" s="346" t="s">
        <v>1045</v>
      </c>
      <c r="D83" s="294">
        <f>SUM(D84:D85)</f>
        <v>0.2</v>
      </c>
      <c r="E83" s="294">
        <f>SUM(E84:E85)</f>
        <v>0</v>
      </c>
      <c r="F83" s="295"/>
      <c r="G83" s="296"/>
      <c r="H83" s="296"/>
      <c r="I83" s="245" t="s">
        <v>1046</v>
      </c>
      <c r="J83" s="245"/>
      <c r="K83" s="297"/>
      <c r="L83" s="298"/>
      <c r="M83" s="299"/>
      <c r="N83" s="300"/>
      <c r="O83" s="300"/>
      <c r="P83" s="301"/>
      <c r="Q83" s="302"/>
      <c r="R83" s="300"/>
      <c r="S83" s="300"/>
      <c r="T83" s="301"/>
      <c r="U83" s="302"/>
      <c r="V83" s="300"/>
      <c r="W83" s="300"/>
      <c r="X83" s="301"/>
      <c r="Y83" s="303"/>
    </row>
    <row r="84" spans="2:25" ht="59.25" customHeight="1">
      <c r="B84" s="304" t="s">
        <v>1028</v>
      </c>
      <c r="C84" s="347" t="s">
        <v>1029</v>
      </c>
      <c r="D84" s="305">
        <v>0.1</v>
      </c>
      <c r="E84" s="305">
        <f>(SUM(M84:X84)*D84)</f>
        <v>0</v>
      </c>
      <c r="F84" s="306">
        <v>43467</v>
      </c>
      <c r="G84" s="306">
        <v>43830</v>
      </c>
      <c r="H84" s="306"/>
      <c r="I84" s="307" t="s">
        <v>865</v>
      </c>
      <c r="J84" s="37" t="s">
        <v>1030</v>
      </c>
      <c r="K84" s="308"/>
      <c r="L84" s="309"/>
      <c r="M84" s="330"/>
      <c r="N84" s="69"/>
      <c r="O84" s="69"/>
      <c r="P84" s="69"/>
      <c r="Q84" s="233"/>
      <c r="R84" s="69"/>
      <c r="S84" s="69"/>
      <c r="T84" s="320"/>
      <c r="U84" s="318"/>
      <c r="V84" s="69"/>
      <c r="W84" s="69"/>
      <c r="X84" s="320"/>
      <c r="Y84" s="38"/>
    </row>
    <row r="85" spans="2:25" ht="50.25" customHeight="1" thickBot="1">
      <c r="B85" s="10" t="s">
        <v>1031</v>
      </c>
      <c r="C85" s="231" t="s">
        <v>1032</v>
      </c>
      <c r="D85" s="12">
        <v>0.1</v>
      </c>
      <c r="E85" s="12">
        <f>(SUM(M85:X85)*D85)</f>
        <v>0</v>
      </c>
      <c r="F85" s="42">
        <v>43467</v>
      </c>
      <c r="G85" s="42">
        <v>43830</v>
      </c>
      <c r="H85" s="42"/>
      <c r="I85" s="43" t="s">
        <v>865</v>
      </c>
      <c r="J85" s="37" t="s">
        <v>1030</v>
      </c>
      <c r="K85" s="43"/>
      <c r="L85" s="44"/>
      <c r="M85" s="13"/>
      <c r="N85" s="325"/>
      <c r="O85" s="329"/>
      <c r="P85" s="326"/>
      <c r="Q85" s="334"/>
      <c r="R85" s="325"/>
      <c r="S85" s="329"/>
      <c r="T85" s="326"/>
      <c r="U85" s="334"/>
      <c r="V85" s="325"/>
      <c r="W85" s="329"/>
      <c r="X85" s="326"/>
      <c r="Y85" s="38"/>
    </row>
    <row r="86" spans="2:25" ht="47.25" customHeight="1" thickBot="1">
      <c r="B86" s="293" t="s">
        <v>933</v>
      </c>
      <c r="C86" s="346" t="s">
        <v>1048</v>
      </c>
      <c r="D86" s="294">
        <f>SUM(D87)</f>
        <v>0.1</v>
      </c>
      <c r="E86" s="294">
        <f>SUM(E87)</f>
        <v>0</v>
      </c>
      <c r="F86" s="295"/>
      <c r="G86" s="296"/>
      <c r="H86" s="296"/>
      <c r="I86" s="245" t="s">
        <v>1047</v>
      </c>
      <c r="J86" s="245"/>
      <c r="K86" s="297"/>
      <c r="L86" s="298"/>
      <c r="M86" s="299"/>
      <c r="N86" s="300"/>
      <c r="O86" s="300"/>
      <c r="P86" s="301"/>
      <c r="Q86" s="302"/>
      <c r="R86" s="300"/>
      <c r="S86" s="300"/>
      <c r="T86" s="301"/>
      <c r="U86" s="302"/>
      <c r="V86" s="300"/>
      <c r="W86" s="300"/>
      <c r="X86" s="301"/>
      <c r="Y86" s="303"/>
    </row>
    <row r="87" spans="2:25" ht="32.25" customHeight="1" thickBot="1">
      <c r="B87" s="204" t="s">
        <v>1033</v>
      </c>
      <c r="C87" s="339" t="s">
        <v>1034</v>
      </c>
      <c r="D87" s="144">
        <v>0.1</v>
      </c>
      <c r="E87" s="144">
        <f>(SUM(M87:X87)*D87)</f>
        <v>0</v>
      </c>
      <c r="F87" s="145">
        <v>43525</v>
      </c>
      <c r="G87" s="145">
        <v>43830</v>
      </c>
      <c r="H87" s="145"/>
      <c r="I87" s="37" t="s">
        <v>865</v>
      </c>
      <c r="J87" s="205" t="s">
        <v>1021</v>
      </c>
      <c r="K87" s="146"/>
      <c r="L87" s="147"/>
      <c r="M87" s="13"/>
      <c r="N87" s="14"/>
      <c r="O87" s="72"/>
      <c r="P87" s="15"/>
      <c r="Q87" s="13"/>
      <c r="R87" s="14"/>
      <c r="S87" s="14"/>
      <c r="T87" s="15"/>
      <c r="U87" s="13"/>
      <c r="V87" s="72"/>
      <c r="W87" s="72"/>
      <c r="X87" s="73"/>
      <c r="Y87" s="38"/>
    </row>
    <row r="88" spans="2:25" s="77" customFormat="1" ht="30" customHeight="1" thickBot="1">
      <c r="B88" s="161" t="s">
        <v>27</v>
      </c>
      <c r="C88" s="337" t="s">
        <v>1049</v>
      </c>
      <c r="D88" s="162">
        <f>D89+D95+D99+D102</f>
        <v>1</v>
      </c>
      <c r="E88" s="162">
        <f>E89+E95+E99+E102</f>
        <v>0</v>
      </c>
      <c r="F88" s="163"/>
      <c r="G88" s="163"/>
      <c r="H88" s="163"/>
      <c r="I88" s="163"/>
      <c r="J88" s="163"/>
      <c r="K88" s="164"/>
      <c r="L88" s="164"/>
      <c r="M88" s="480"/>
      <c r="N88" s="166"/>
      <c r="O88" s="166"/>
      <c r="P88" s="167"/>
      <c r="Q88" s="168"/>
      <c r="R88" s="166"/>
      <c r="S88" s="166"/>
      <c r="T88" s="167"/>
      <c r="U88" s="168"/>
      <c r="V88" s="166"/>
      <c r="W88" s="166"/>
      <c r="X88" s="167"/>
      <c r="Y88" s="169"/>
    </row>
    <row r="89" spans="2:25" ht="60" customHeight="1" thickBot="1">
      <c r="B89" s="241" t="s">
        <v>15</v>
      </c>
      <c r="C89" s="341" t="s">
        <v>1061</v>
      </c>
      <c r="D89" s="242">
        <f>SUM(D90:D94)</f>
        <v>0.35</v>
      </c>
      <c r="E89" s="242">
        <f>SUM(E90:E94)</f>
        <v>0</v>
      </c>
      <c r="F89" s="243"/>
      <c r="G89" s="244"/>
      <c r="H89" s="244"/>
      <c r="I89" s="245" t="s">
        <v>1062</v>
      </c>
      <c r="J89" s="246"/>
      <c r="K89" s="247"/>
      <c r="L89" s="248"/>
      <c r="M89" s="249"/>
      <c r="N89" s="250"/>
      <c r="O89" s="250"/>
      <c r="P89" s="251"/>
      <c r="Q89" s="252"/>
      <c r="R89" s="250"/>
      <c r="S89" s="250"/>
      <c r="T89" s="251"/>
      <c r="U89" s="252"/>
      <c r="V89" s="250"/>
      <c r="W89" s="250"/>
      <c r="X89" s="251"/>
      <c r="Y89" s="253"/>
    </row>
    <row r="90" spans="2:25" ht="48.75" customHeight="1" thickBot="1">
      <c r="B90" s="304" t="s">
        <v>961</v>
      </c>
      <c r="C90" s="347" t="s">
        <v>1063</v>
      </c>
      <c r="D90" s="305">
        <v>0.1</v>
      </c>
      <c r="E90" s="305">
        <f>(SUM(M90:X90)*D90)</f>
        <v>0</v>
      </c>
      <c r="F90" s="306">
        <v>43467</v>
      </c>
      <c r="G90" s="306">
        <v>43830</v>
      </c>
      <c r="H90" s="306"/>
      <c r="I90" s="307" t="s">
        <v>861</v>
      </c>
      <c r="J90" s="37" t="s">
        <v>1064</v>
      </c>
      <c r="K90" s="308"/>
      <c r="L90" s="309"/>
      <c r="M90" s="210"/>
      <c r="N90" s="6"/>
      <c r="O90" s="69"/>
      <c r="P90" s="6"/>
      <c r="Q90" s="206"/>
      <c r="R90" s="6"/>
      <c r="S90" s="6"/>
      <c r="T90" s="332"/>
      <c r="U90" s="318"/>
      <c r="V90" s="6"/>
      <c r="W90" s="6"/>
      <c r="X90" s="332"/>
      <c r="Y90" s="38"/>
    </row>
    <row r="91" spans="2:25" ht="53.25" customHeight="1" thickBot="1">
      <c r="B91" s="9" t="s">
        <v>965</v>
      </c>
      <c r="C91" s="315" t="s">
        <v>1050</v>
      </c>
      <c r="D91" s="5">
        <v>0.05</v>
      </c>
      <c r="E91" s="5">
        <f>(SUM(M91:X91)*D91)</f>
        <v>0</v>
      </c>
      <c r="F91" s="36">
        <v>43467</v>
      </c>
      <c r="G91" s="36">
        <v>43830</v>
      </c>
      <c r="H91" s="316"/>
      <c r="I91" s="37" t="s">
        <v>861</v>
      </c>
      <c r="J91" s="37" t="s">
        <v>1064</v>
      </c>
      <c r="K91" s="316"/>
      <c r="L91" s="317"/>
      <c r="M91" s="210"/>
      <c r="N91" s="319"/>
      <c r="O91" s="350"/>
      <c r="P91" s="351"/>
      <c r="Q91" s="318"/>
      <c r="R91" s="350"/>
      <c r="S91" s="350"/>
      <c r="T91" s="320"/>
      <c r="U91" s="349"/>
      <c r="V91" s="350"/>
      <c r="W91" s="319"/>
      <c r="X91" s="351"/>
      <c r="Y91" s="321"/>
    </row>
    <row r="92" spans="2:25" ht="48.75" customHeight="1">
      <c r="B92" s="9" t="s">
        <v>968</v>
      </c>
      <c r="C92" s="315" t="s">
        <v>866</v>
      </c>
      <c r="D92" s="5">
        <v>0.05</v>
      </c>
      <c r="E92" s="5">
        <f>(SUM(M92:X92)*D92)</f>
        <v>0</v>
      </c>
      <c r="F92" s="36">
        <v>43467</v>
      </c>
      <c r="G92" s="36">
        <v>43830</v>
      </c>
      <c r="H92" s="316"/>
      <c r="I92" s="37" t="s">
        <v>861</v>
      </c>
      <c r="J92" s="37" t="s">
        <v>1064</v>
      </c>
      <c r="K92" s="316"/>
      <c r="L92" s="317"/>
      <c r="M92" s="210"/>
      <c r="N92" s="350"/>
      <c r="O92" s="350"/>
      <c r="P92" s="320"/>
      <c r="Q92" s="349"/>
      <c r="R92" s="350"/>
      <c r="S92" s="350"/>
      <c r="T92" s="351"/>
      <c r="U92" s="349"/>
      <c r="V92" s="319"/>
      <c r="W92" s="350"/>
      <c r="X92" s="351"/>
      <c r="Y92" s="321"/>
    </row>
    <row r="93" spans="2:25" ht="60.75" customHeight="1">
      <c r="B93" s="9" t="s">
        <v>970</v>
      </c>
      <c r="C93" s="315" t="s">
        <v>1051</v>
      </c>
      <c r="D93" s="5">
        <v>0.05</v>
      </c>
      <c r="E93" s="5">
        <f>(SUM(M93:X93)*D93)</f>
        <v>0</v>
      </c>
      <c r="F93" s="36">
        <v>43467</v>
      </c>
      <c r="G93" s="36">
        <v>43830</v>
      </c>
      <c r="H93" s="316"/>
      <c r="I93" s="37" t="s">
        <v>861</v>
      </c>
      <c r="J93" s="37" t="s">
        <v>1064</v>
      </c>
      <c r="K93" s="316"/>
      <c r="L93" s="317"/>
      <c r="M93" s="478"/>
      <c r="N93" s="319"/>
      <c r="O93" s="319"/>
      <c r="P93" s="320"/>
      <c r="Q93" s="318"/>
      <c r="R93" s="319"/>
      <c r="S93" s="319"/>
      <c r="T93" s="320"/>
      <c r="U93" s="318"/>
      <c r="V93" s="319"/>
      <c r="W93" s="319"/>
      <c r="X93" s="320"/>
      <c r="Y93" s="321"/>
    </row>
    <row r="94" spans="2:25" ht="61.5" customHeight="1" thickBot="1">
      <c r="B94" s="204" t="s">
        <v>972</v>
      </c>
      <c r="C94" s="339" t="s">
        <v>862</v>
      </c>
      <c r="D94" s="144">
        <v>0.1</v>
      </c>
      <c r="E94" s="144">
        <f>(SUM(M94:X94)*D94)</f>
        <v>0</v>
      </c>
      <c r="F94" s="145">
        <v>43467</v>
      </c>
      <c r="G94" s="145">
        <v>43830</v>
      </c>
      <c r="H94" s="145"/>
      <c r="I94" s="37" t="s">
        <v>863</v>
      </c>
      <c r="J94" s="205" t="s">
        <v>1064</v>
      </c>
      <c r="K94" s="146"/>
      <c r="L94" s="147"/>
      <c r="M94" s="13"/>
      <c r="N94" s="14"/>
      <c r="O94" s="14"/>
      <c r="P94" s="15"/>
      <c r="Q94" s="13"/>
      <c r="R94" s="14"/>
      <c r="S94" s="14"/>
      <c r="T94" s="15"/>
      <c r="U94" s="13"/>
      <c r="V94" s="14"/>
      <c r="W94" s="14"/>
      <c r="X94" s="73"/>
      <c r="Y94" s="38"/>
    </row>
    <row r="95" spans="2:25" ht="53.25" customHeight="1" thickBot="1">
      <c r="B95" s="241" t="s">
        <v>18</v>
      </c>
      <c r="C95" s="341" t="s">
        <v>1052</v>
      </c>
      <c r="D95" s="242">
        <f>SUM(D96:D98)</f>
        <v>0.25</v>
      </c>
      <c r="E95" s="242">
        <f>SUM(E96:E98)</f>
        <v>0</v>
      </c>
      <c r="F95" s="243"/>
      <c r="G95" s="244"/>
      <c r="H95" s="244"/>
      <c r="I95" s="245" t="s">
        <v>1053</v>
      </c>
      <c r="J95" s="246"/>
      <c r="K95" s="247"/>
      <c r="L95" s="248"/>
      <c r="M95" s="249"/>
      <c r="N95" s="250"/>
      <c r="O95" s="250"/>
      <c r="P95" s="251"/>
      <c r="Q95" s="252"/>
      <c r="R95" s="250"/>
      <c r="S95" s="250"/>
      <c r="T95" s="251"/>
      <c r="U95" s="252"/>
      <c r="V95" s="250"/>
      <c r="W95" s="250"/>
      <c r="X95" s="251"/>
      <c r="Y95" s="253"/>
    </row>
    <row r="96" spans="2:25" ht="59.25" customHeight="1" thickBot="1">
      <c r="B96" s="304" t="s">
        <v>7</v>
      </c>
      <c r="C96" s="347" t="s">
        <v>1065</v>
      </c>
      <c r="D96" s="305">
        <v>0.1</v>
      </c>
      <c r="E96" s="305">
        <f>(SUM(M96:X96)*D96)</f>
        <v>0</v>
      </c>
      <c r="F96" s="306">
        <v>43467</v>
      </c>
      <c r="G96" s="306">
        <v>43830</v>
      </c>
      <c r="H96" s="306"/>
      <c r="I96" s="307" t="s">
        <v>861</v>
      </c>
      <c r="J96" s="37" t="s">
        <v>1064</v>
      </c>
      <c r="K96" s="308"/>
      <c r="L96" s="309"/>
      <c r="M96" s="13"/>
      <c r="N96" s="6"/>
      <c r="O96" s="6"/>
      <c r="P96" s="6"/>
      <c r="Q96" s="206"/>
      <c r="R96" s="6"/>
      <c r="S96" s="69"/>
      <c r="T96" s="332"/>
      <c r="U96" s="333"/>
      <c r="V96" s="6"/>
      <c r="W96" s="6"/>
      <c r="X96" s="332"/>
      <c r="Y96" s="38"/>
    </row>
    <row r="97" spans="2:25" ht="48.75" customHeight="1" thickBot="1">
      <c r="B97" s="9" t="s">
        <v>8</v>
      </c>
      <c r="C97" s="315" t="s">
        <v>1054</v>
      </c>
      <c r="D97" s="5">
        <v>0.1</v>
      </c>
      <c r="E97" s="5">
        <f>(SUM(M97:X97)*D97)</f>
        <v>0</v>
      </c>
      <c r="F97" s="36">
        <v>43467</v>
      </c>
      <c r="G97" s="36">
        <v>43830</v>
      </c>
      <c r="H97" s="316"/>
      <c r="I97" s="37" t="s">
        <v>861</v>
      </c>
      <c r="J97" s="37" t="s">
        <v>1064</v>
      </c>
      <c r="K97" s="316"/>
      <c r="L97" s="317"/>
      <c r="M97" s="13"/>
      <c r="N97" s="350"/>
      <c r="O97" s="350"/>
      <c r="P97" s="332"/>
      <c r="Q97" s="349"/>
      <c r="R97" s="350"/>
      <c r="S97" s="350"/>
      <c r="T97" s="351"/>
      <c r="U97" s="349"/>
      <c r="V97" s="354"/>
      <c r="W97" s="319"/>
      <c r="X97" s="351"/>
      <c r="Y97" s="321"/>
    </row>
    <row r="98" spans="2:25" ht="61.5" customHeight="1" thickBot="1">
      <c r="B98" s="204" t="s">
        <v>9</v>
      </c>
      <c r="C98" s="339" t="s">
        <v>862</v>
      </c>
      <c r="D98" s="144">
        <v>0.05</v>
      </c>
      <c r="E98" s="144">
        <f>(SUM(M98:X98)*D98)</f>
        <v>0</v>
      </c>
      <c r="F98" s="145">
        <v>43467</v>
      </c>
      <c r="G98" s="145">
        <v>43830</v>
      </c>
      <c r="H98" s="145"/>
      <c r="I98" s="37" t="s">
        <v>861</v>
      </c>
      <c r="J98" s="37" t="s">
        <v>1064</v>
      </c>
      <c r="K98" s="146"/>
      <c r="L98" s="147"/>
      <c r="M98" s="149"/>
      <c r="N98" s="72"/>
      <c r="O98" s="72"/>
      <c r="P98" s="73"/>
      <c r="Q98" s="149"/>
      <c r="R98" s="72"/>
      <c r="S98" s="72"/>
      <c r="T98" s="73"/>
      <c r="U98" s="149"/>
      <c r="V98" s="72"/>
      <c r="W98" s="72"/>
      <c r="X98" s="73"/>
      <c r="Y98" s="38"/>
    </row>
    <row r="99" spans="2:25" ht="53.25" customHeight="1" thickBot="1">
      <c r="B99" s="241" t="s">
        <v>17</v>
      </c>
      <c r="C99" s="341" t="s">
        <v>1055</v>
      </c>
      <c r="D99" s="242">
        <f>SUM(D100:D101)</f>
        <v>0.2</v>
      </c>
      <c r="E99" s="242">
        <f>SUM(E100:E101)</f>
        <v>0</v>
      </c>
      <c r="F99" s="243"/>
      <c r="G99" s="244"/>
      <c r="H99" s="244"/>
      <c r="I99" s="245" t="s">
        <v>1056</v>
      </c>
      <c r="J99" s="246"/>
      <c r="K99" s="247"/>
      <c r="L99" s="248"/>
      <c r="M99" s="249"/>
      <c r="N99" s="250"/>
      <c r="O99" s="250"/>
      <c r="P99" s="251"/>
      <c r="Q99" s="252"/>
      <c r="R99" s="250"/>
      <c r="S99" s="250"/>
      <c r="T99" s="251"/>
      <c r="U99" s="252"/>
      <c r="V99" s="250"/>
      <c r="W99" s="250"/>
      <c r="X99" s="251"/>
      <c r="Y99" s="253"/>
    </row>
    <row r="100" spans="2:25" ht="59.25" customHeight="1">
      <c r="B100" s="282" t="s">
        <v>983</v>
      </c>
      <c r="C100" s="345" t="s">
        <v>1057</v>
      </c>
      <c r="D100" s="283">
        <v>0.1</v>
      </c>
      <c r="E100" s="283">
        <f>(SUM(M100:X100)*D100)</f>
        <v>0</v>
      </c>
      <c r="F100" s="284">
        <v>43467</v>
      </c>
      <c r="G100" s="284">
        <v>43830</v>
      </c>
      <c r="H100" s="284"/>
      <c r="I100" s="285" t="s">
        <v>861</v>
      </c>
      <c r="J100" s="285" t="s">
        <v>1064</v>
      </c>
      <c r="K100" s="355"/>
      <c r="L100" s="287"/>
      <c r="M100" s="210"/>
      <c r="N100" s="207"/>
      <c r="O100" s="207"/>
      <c r="P100" s="232"/>
      <c r="Q100" s="206"/>
      <c r="R100" s="207"/>
      <c r="S100" s="207"/>
      <c r="T100" s="356"/>
      <c r="U100" s="357"/>
      <c r="V100" s="207"/>
      <c r="W100" s="232"/>
      <c r="X100" s="356"/>
      <c r="Y100" s="286"/>
    </row>
    <row r="101" spans="2:25" ht="61.5" customHeight="1" thickBot="1">
      <c r="B101" s="204" t="s">
        <v>984</v>
      </c>
      <c r="C101" s="339" t="s">
        <v>1058</v>
      </c>
      <c r="D101" s="144">
        <v>0.1</v>
      </c>
      <c r="E101" s="144">
        <f>(SUM(M101:X101)*D101)</f>
        <v>0</v>
      </c>
      <c r="F101" s="145">
        <v>43467</v>
      </c>
      <c r="G101" s="145">
        <v>43830</v>
      </c>
      <c r="H101" s="145"/>
      <c r="I101" s="227" t="s">
        <v>861</v>
      </c>
      <c r="J101" s="227" t="s">
        <v>1064</v>
      </c>
      <c r="K101" s="146"/>
      <c r="L101" s="147"/>
      <c r="M101" s="150"/>
      <c r="N101" s="151"/>
      <c r="O101" s="151"/>
      <c r="P101" s="152"/>
      <c r="Q101" s="150"/>
      <c r="R101" s="151"/>
      <c r="S101" s="151"/>
      <c r="T101" s="152"/>
      <c r="U101" s="150"/>
      <c r="V101" s="151"/>
      <c r="W101" s="151"/>
      <c r="X101" s="152"/>
      <c r="Y101" s="229"/>
    </row>
    <row r="102" spans="2:25" ht="53.25" customHeight="1" thickBot="1">
      <c r="B102" s="241" t="s">
        <v>16</v>
      </c>
      <c r="C102" s="341" t="s">
        <v>1059</v>
      </c>
      <c r="D102" s="242">
        <f>SUM(D103:D104)</f>
        <v>0.2</v>
      </c>
      <c r="E102" s="242">
        <f>SUM(E103:E104)</f>
        <v>0</v>
      </c>
      <c r="F102" s="243"/>
      <c r="G102" s="244"/>
      <c r="H102" s="244"/>
      <c r="I102" s="245" t="s">
        <v>1060</v>
      </c>
      <c r="J102" s="246"/>
      <c r="K102" s="247"/>
      <c r="L102" s="248"/>
      <c r="M102" s="249"/>
      <c r="N102" s="250"/>
      <c r="O102" s="250"/>
      <c r="P102" s="251"/>
      <c r="Q102" s="252"/>
      <c r="R102" s="250"/>
      <c r="S102" s="250"/>
      <c r="T102" s="251"/>
      <c r="U102" s="252"/>
      <c r="V102" s="250"/>
      <c r="W102" s="250"/>
      <c r="X102" s="251"/>
      <c r="Y102" s="253"/>
    </row>
    <row r="103" spans="2:25" ht="59.25" customHeight="1">
      <c r="B103" s="282" t="s">
        <v>1027</v>
      </c>
      <c r="C103" s="345" t="s">
        <v>1067</v>
      </c>
      <c r="D103" s="283">
        <v>0.1</v>
      </c>
      <c r="E103" s="283">
        <f>(SUM(M103:X103)*D103)</f>
        <v>0</v>
      </c>
      <c r="F103" s="284">
        <v>43467</v>
      </c>
      <c r="G103" s="284">
        <v>43830</v>
      </c>
      <c r="H103" s="284"/>
      <c r="I103" s="285" t="s">
        <v>861</v>
      </c>
      <c r="J103" s="285" t="s">
        <v>1064</v>
      </c>
      <c r="K103" s="355"/>
      <c r="L103" s="287"/>
      <c r="M103" s="210"/>
      <c r="N103" s="207"/>
      <c r="O103" s="207"/>
      <c r="P103" s="232"/>
      <c r="Q103" s="206"/>
      <c r="R103" s="207"/>
      <c r="S103" s="207"/>
      <c r="T103" s="356"/>
      <c r="U103" s="357"/>
      <c r="V103" s="207"/>
      <c r="W103" s="232"/>
      <c r="X103" s="356"/>
      <c r="Y103" s="286"/>
    </row>
    <row r="104" spans="2:25" ht="61.5" customHeight="1" thickBot="1">
      <c r="B104" s="204" t="s">
        <v>1066</v>
      </c>
      <c r="C104" s="339" t="s">
        <v>1058</v>
      </c>
      <c r="D104" s="144">
        <v>0.1</v>
      </c>
      <c r="E104" s="144">
        <f>(SUM(M104:X104)*D104)</f>
        <v>0</v>
      </c>
      <c r="F104" s="145">
        <v>43467</v>
      </c>
      <c r="G104" s="145">
        <v>43830</v>
      </c>
      <c r="H104" s="145"/>
      <c r="I104" s="227" t="s">
        <v>861</v>
      </c>
      <c r="J104" s="227" t="s">
        <v>1064</v>
      </c>
      <c r="K104" s="146"/>
      <c r="L104" s="147"/>
      <c r="M104" s="150"/>
      <c r="N104" s="151"/>
      <c r="O104" s="151"/>
      <c r="P104" s="152"/>
      <c r="Q104" s="150"/>
      <c r="R104" s="151"/>
      <c r="S104" s="151"/>
      <c r="T104" s="152"/>
      <c r="U104" s="150"/>
      <c r="V104" s="151"/>
      <c r="W104" s="151"/>
      <c r="X104" s="152"/>
      <c r="Y104" s="229"/>
    </row>
    <row r="105" spans="2:25" ht="36" customHeight="1" thickBot="1">
      <c r="B105" s="161" t="s">
        <v>27</v>
      </c>
      <c r="C105" s="337" t="s">
        <v>1068</v>
      </c>
      <c r="D105" s="162">
        <f>D106+D110+D114+D118+D122+D126</f>
        <v>1</v>
      </c>
      <c r="E105" s="162">
        <f>E106+E110+E114+E118+E122+E126</f>
        <v>0</v>
      </c>
      <c r="F105" s="163"/>
      <c r="G105" s="163"/>
      <c r="H105" s="163"/>
      <c r="I105" s="163"/>
      <c r="J105" s="163"/>
      <c r="K105" s="164"/>
      <c r="L105" s="164"/>
      <c r="M105" s="480"/>
      <c r="N105" s="166"/>
      <c r="O105" s="166"/>
      <c r="P105" s="167"/>
      <c r="Q105" s="168"/>
      <c r="R105" s="166"/>
      <c r="S105" s="166"/>
      <c r="T105" s="167"/>
      <c r="U105" s="168"/>
      <c r="V105" s="166"/>
      <c r="W105" s="166"/>
      <c r="X105" s="167"/>
      <c r="Y105" s="169"/>
    </row>
    <row r="106" spans="2:25" ht="60" customHeight="1" thickBot="1">
      <c r="B106" s="241" t="s">
        <v>15</v>
      </c>
      <c r="C106" s="341" t="s">
        <v>1080</v>
      </c>
      <c r="D106" s="242">
        <f>SUM(D107:D109)</f>
        <v>0.13</v>
      </c>
      <c r="E106" s="242">
        <f>SUM(E107:E109)</f>
        <v>0</v>
      </c>
      <c r="F106" s="243"/>
      <c r="G106" s="244"/>
      <c r="H106" s="244"/>
      <c r="I106" s="245" t="s">
        <v>1069</v>
      </c>
      <c r="J106" s="246"/>
      <c r="K106" s="247"/>
      <c r="L106" s="248"/>
      <c r="M106" s="249"/>
      <c r="N106" s="250"/>
      <c r="O106" s="250"/>
      <c r="P106" s="251"/>
      <c r="Q106" s="252"/>
      <c r="R106" s="250"/>
      <c r="S106" s="250"/>
      <c r="T106" s="251"/>
      <c r="U106" s="252"/>
      <c r="V106" s="250"/>
      <c r="W106" s="250"/>
      <c r="X106" s="251"/>
      <c r="Y106" s="253"/>
    </row>
    <row r="107" spans="2:25" ht="53.25" customHeight="1">
      <c r="B107" s="335" t="s">
        <v>961</v>
      </c>
      <c r="C107" s="228" t="s">
        <v>1081</v>
      </c>
      <c r="D107" s="5">
        <v>0.05</v>
      </c>
      <c r="E107" s="5">
        <f>(SUM(M107:X107)*D107)</f>
        <v>0</v>
      </c>
      <c r="F107" s="2">
        <v>43466</v>
      </c>
      <c r="G107" s="36">
        <v>43830</v>
      </c>
      <c r="H107" s="36"/>
      <c r="I107" s="37" t="s">
        <v>861</v>
      </c>
      <c r="J107" s="37" t="s">
        <v>1070</v>
      </c>
      <c r="K107" s="81"/>
      <c r="L107" s="39"/>
      <c r="M107" s="143"/>
      <c r="N107" s="69"/>
      <c r="O107" s="69"/>
      <c r="P107" s="70"/>
      <c r="Q107" s="68"/>
      <c r="R107" s="69"/>
      <c r="S107" s="69"/>
      <c r="T107" s="70"/>
      <c r="U107" s="68"/>
      <c r="V107" s="69"/>
      <c r="W107" s="69"/>
      <c r="X107" s="70"/>
      <c r="Y107" s="40"/>
    </row>
    <row r="108" spans="2:25" ht="36" customHeight="1">
      <c r="B108" s="335" t="s">
        <v>965</v>
      </c>
      <c r="C108" s="228" t="s">
        <v>860</v>
      </c>
      <c r="D108" s="5">
        <v>0.05</v>
      </c>
      <c r="E108" s="5">
        <f>(SUM(M108:X108)*D108)</f>
        <v>0</v>
      </c>
      <c r="F108" s="2">
        <v>43466</v>
      </c>
      <c r="G108" s="36">
        <v>43830</v>
      </c>
      <c r="H108" s="36"/>
      <c r="I108" s="37" t="s">
        <v>861</v>
      </c>
      <c r="J108" s="37" t="s">
        <v>1070</v>
      </c>
      <c r="K108" s="81"/>
      <c r="L108" s="39"/>
      <c r="M108" s="143"/>
      <c r="N108" s="69"/>
      <c r="O108" s="69"/>
      <c r="P108" s="70"/>
      <c r="Q108" s="68"/>
      <c r="R108" s="69"/>
      <c r="S108" s="69"/>
      <c r="T108" s="70"/>
      <c r="U108" s="68"/>
      <c r="V108" s="69"/>
      <c r="W108" s="69"/>
      <c r="X108" s="70"/>
      <c r="Y108" s="40"/>
    </row>
    <row r="109" spans="2:25" ht="36.75" customHeight="1" thickBot="1">
      <c r="B109" s="358" t="s">
        <v>968</v>
      </c>
      <c r="C109" s="231" t="s">
        <v>862</v>
      </c>
      <c r="D109" s="12">
        <v>0.03</v>
      </c>
      <c r="E109" s="12">
        <f>(SUM(M109:X109)*D109)</f>
        <v>0</v>
      </c>
      <c r="F109" s="42">
        <v>43800</v>
      </c>
      <c r="G109" s="36">
        <v>43830</v>
      </c>
      <c r="H109" s="42"/>
      <c r="I109" s="170" t="s">
        <v>865</v>
      </c>
      <c r="J109" s="37" t="s">
        <v>1070</v>
      </c>
      <c r="K109" s="82"/>
      <c r="L109" s="44"/>
      <c r="M109" s="13"/>
      <c r="N109" s="14"/>
      <c r="O109" s="14"/>
      <c r="P109" s="15"/>
      <c r="Q109" s="67"/>
      <c r="R109" s="14"/>
      <c r="S109" s="14"/>
      <c r="T109" s="15"/>
      <c r="U109" s="67"/>
      <c r="V109" s="14"/>
      <c r="W109" s="14"/>
      <c r="X109" s="73"/>
      <c r="Y109" s="171"/>
    </row>
    <row r="110" spans="2:25" ht="53.25" customHeight="1" thickBot="1">
      <c r="B110" s="241" t="s">
        <v>18</v>
      </c>
      <c r="C110" s="341" t="s">
        <v>1082</v>
      </c>
      <c r="D110" s="242">
        <f>SUM(D111:D113)</f>
        <v>0.12</v>
      </c>
      <c r="E110" s="242">
        <f>SUM(E111:E113)</f>
        <v>0</v>
      </c>
      <c r="F110" s="243"/>
      <c r="G110" s="244"/>
      <c r="H110" s="244"/>
      <c r="I110" s="245" t="s">
        <v>1083</v>
      </c>
      <c r="J110" s="246"/>
      <c r="K110" s="247"/>
      <c r="L110" s="248"/>
      <c r="M110" s="249"/>
      <c r="N110" s="250"/>
      <c r="O110" s="250"/>
      <c r="P110" s="251"/>
      <c r="Q110" s="252"/>
      <c r="R110" s="250"/>
      <c r="S110" s="250"/>
      <c r="T110" s="251"/>
      <c r="U110" s="252"/>
      <c r="V110" s="250"/>
      <c r="W110" s="250"/>
      <c r="X110" s="251"/>
      <c r="Y110" s="253"/>
    </row>
    <row r="111" spans="2:25" ht="36" customHeight="1">
      <c r="B111" s="335" t="s">
        <v>1041</v>
      </c>
      <c r="C111" s="230" t="s">
        <v>1071</v>
      </c>
      <c r="D111" s="5">
        <v>0.05</v>
      </c>
      <c r="E111" s="51">
        <f>(SUM(M111:X111)*D111)</f>
        <v>0</v>
      </c>
      <c r="F111" s="36">
        <v>43497</v>
      </c>
      <c r="G111" s="36">
        <v>43830</v>
      </c>
      <c r="H111" s="36"/>
      <c r="I111" s="38" t="s">
        <v>861</v>
      </c>
      <c r="J111" s="37" t="s">
        <v>1070</v>
      </c>
      <c r="K111" s="81"/>
      <c r="L111" s="39"/>
      <c r="M111" s="143"/>
      <c r="N111" s="69"/>
      <c r="O111" s="69"/>
      <c r="P111" s="70"/>
      <c r="Q111" s="68"/>
      <c r="R111" s="69"/>
      <c r="S111" s="69"/>
      <c r="T111" s="70"/>
      <c r="U111" s="68"/>
      <c r="V111" s="69"/>
      <c r="W111" s="69"/>
      <c r="X111" s="70"/>
      <c r="Y111" s="41"/>
    </row>
    <row r="112" spans="2:25" ht="34.5" customHeight="1">
      <c r="B112" s="335" t="s">
        <v>978</v>
      </c>
      <c r="C112" s="230" t="s">
        <v>1072</v>
      </c>
      <c r="D112" s="5">
        <v>0.04</v>
      </c>
      <c r="E112" s="5">
        <f>(SUM(M112:X112)*D112)</f>
        <v>0</v>
      </c>
      <c r="F112" s="36">
        <v>43497</v>
      </c>
      <c r="G112" s="36" t="s">
        <v>1073</v>
      </c>
      <c r="H112" s="36"/>
      <c r="I112" s="38" t="s">
        <v>861</v>
      </c>
      <c r="J112" s="37" t="s">
        <v>1070</v>
      </c>
      <c r="K112" s="81"/>
      <c r="L112" s="39"/>
      <c r="M112" s="7"/>
      <c r="N112" s="69"/>
      <c r="O112" s="6"/>
      <c r="P112" s="70"/>
      <c r="Q112" s="66"/>
      <c r="R112" s="69"/>
      <c r="S112" s="6"/>
      <c r="T112" s="70"/>
      <c r="U112" s="66"/>
      <c r="V112" s="69"/>
      <c r="W112" s="6"/>
      <c r="X112" s="70"/>
      <c r="Y112" s="41"/>
    </row>
    <row r="113" spans="2:25" ht="38.25" customHeight="1" thickBot="1">
      <c r="B113" s="358" t="s">
        <v>979</v>
      </c>
      <c r="C113" s="231" t="s">
        <v>1084</v>
      </c>
      <c r="D113" s="12">
        <v>0.03</v>
      </c>
      <c r="E113" s="12">
        <f>(SUM(M113:X113)*D113)</f>
        <v>0</v>
      </c>
      <c r="F113" s="36">
        <v>43466</v>
      </c>
      <c r="G113" s="36">
        <v>43830</v>
      </c>
      <c r="H113" s="42"/>
      <c r="I113" s="43" t="s">
        <v>861</v>
      </c>
      <c r="J113" s="37" t="s">
        <v>1070</v>
      </c>
      <c r="K113" s="82"/>
      <c r="L113" s="44"/>
      <c r="M113" s="149"/>
      <c r="N113" s="72"/>
      <c r="O113" s="72"/>
      <c r="P113" s="73"/>
      <c r="Q113" s="71"/>
      <c r="R113" s="72"/>
      <c r="S113" s="72"/>
      <c r="T113" s="73"/>
      <c r="U113" s="71"/>
      <c r="V113" s="72"/>
      <c r="W113" s="72"/>
      <c r="X113" s="73"/>
      <c r="Y113" s="46"/>
    </row>
    <row r="114" spans="2:25" ht="53.25" customHeight="1" thickBot="1">
      <c r="B114" s="241" t="s">
        <v>17</v>
      </c>
      <c r="C114" s="341" t="s">
        <v>1085</v>
      </c>
      <c r="D114" s="242">
        <f>SUM(D115:D117)</f>
        <v>0.14000000000000001</v>
      </c>
      <c r="E114" s="242">
        <f>SUM(E115:E117)</f>
        <v>0</v>
      </c>
      <c r="F114" s="243"/>
      <c r="G114" s="244"/>
      <c r="H114" s="244"/>
      <c r="I114" s="245" t="s">
        <v>1086</v>
      </c>
      <c r="J114" s="246"/>
      <c r="K114" s="247"/>
      <c r="L114" s="248"/>
      <c r="M114" s="249"/>
      <c r="N114" s="250"/>
      <c r="O114" s="250"/>
      <c r="P114" s="251"/>
      <c r="Q114" s="252"/>
      <c r="R114" s="250"/>
      <c r="S114" s="250"/>
      <c r="T114" s="251"/>
      <c r="U114" s="252"/>
      <c r="V114" s="250"/>
      <c r="W114" s="250"/>
      <c r="X114" s="251"/>
      <c r="Y114" s="253"/>
    </row>
    <row r="115" spans="2:25" ht="45">
      <c r="B115" s="335" t="s">
        <v>983</v>
      </c>
      <c r="C115" s="228" t="s">
        <v>1087</v>
      </c>
      <c r="D115" s="5">
        <v>0.05</v>
      </c>
      <c r="E115" s="51">
        <f>(SUM(M115:X115)*D115)</f>
        <v>0</v>
      </c>
      <c r="F115" s="2">
        <v>43466</v>
      </c>
      <c r="G115" s="36">
        <v>43830</v>
      </c>
      <c r="H115" s="139"/>
      <c r="I115" s="140" t="s">
        <v>861</v>
      </c>
      <c r="J115" s="37" t="s">
        <v>1070</v>
      </c>
      <c r="K115" s="264"/>
      <c r="L115" s="141"/>
      <c r="M115" s="153"/>
      <c r="N115" s="154"/>
      <c r="O115" s="154"/>
      <c r="P115" s="155"/>
      <c r="Q115" s="156"/>
      <c r="R115" s="154"/>
      <c r="S115" s="154"/>
      <c r="T115" s="155"/>
      <c r="U115" s="156"/>
      <c r="V115" s="154"/>
      <c r="W115" s="154"/>
      <c r="X115" s="155"/>
      <c r="Y115" s="142"/>
    </row>
    <row r="116" spans="2:25" ht="38.25" customHeight="1">
      <c r="B116" s="335" t="s">
        <v>984</v>
      </c>
      <c r="C116" s="230" t="s">
        <v>860</v>
      </c>
      <c r="D116" s="5">
        <v>0.03</v>
      </c>
      <c r="E116" s="5">
        <f>(SUM(M116:X116)*D116)</f>
        <v>0</v>
      </c>
      <c r="F116" s="36">
        <v>43466</v>
      </c>
      <c r="G116" s="36">
        <v>43830</v>
      </c>
      <c r="H116" s="36"/>
      <c r="I116" s="38" t="s">
        <v>861</v>
      </c>
      <c r="J116" s="37" t="s">
        <v>1070</v>
      </c>
      <c r="K116" s="81"/>
      <c r="L116" s="39"/>
      <c r="M116" s="143"/>
      <c r="N116" s="69"/>
      <c r="O116" s="69"/>
      <c r="P116" s="70"/>
      <c r="Q116" s="68"/>
      <c r="R116" s="69"/>
      <c r="S116" s="69"/>
      <c r="T116" s="70"/>
      <c r="U116" s="68"/>
      <c r="V116" s="69"/>
      <c r="W116" s="69"/>
      <c r="X116" s="70"/>
      <c r="Y116" s="41"/>
    </row>
    <row r="117" spans="2:25" ht="45" customHeight="1" thickBot="1">
      <c r="B117" s="358" t="s">
        <v>1088</v>
      </c>
      <c r="C117" s="231" t="s">
        <v>1074</v>
      </c>
      <c r="D117" s="12">
        <v>0.06</v>
      </c>
      <c r="E117" s="12">
        <f>(SUM(M117:X117)*D117)</f>
        <v>0</v>
      </c>
      <c r="F117" s="36">
        <v>43497</v>
      </c>
      <c r="G117" s="36" t="s">
        <v>1075</v>
      </c>
      <c r="H117" s="42"/>
      <c r="I117" s="43" t="s">
        <v>861</v>
      </c>
      <c r="J117" s="37" t="s">
        <v>1070</v>
      </c>
      <c r="K117" s="82"/>
      <c r="L117" s="44"/>
      <c r="M117" s="149"/>
      <c r="N117" s="72"/>
      <c r="O117" s="72"/>
      <c r="P117" s="73"/>
      <c r="Q117" s="71"/>
      <c r="R117" s="72"/>
      <c r="S117" s="72"/>
      <c r="T117" s="73"/>
      <c r="U117" s="71"/>
      <c r="V117" s="14"/>
      <c r="W117" s="14"/>
      <c r="X117" s="15"/>
      <c r="Y117" s="46"/>
    </row>
    <row r="118" spans="2:25" ht="87.75" customHeight="1" thickBot="1">
      <c r="B118" s="241" t="s">
        <v>16</v>
      </c>
      <c r="C118" s="341" t="s">
        <v>1089</v>
      </c>
      <c r="D118" s="242">
        <f>SUM(D119:D121)</f>
        <v>0.08</v>
      </c>
      <c r="E118" s="242">
        <f>SUM(E119:E121)</f>
        <v>0</v>
      </c>
      <c r="F118" s="243"/>
      <c r="G118" s="244"/>
      <c r="H118" s="244"/>
      <c r="I118" s="245" t="s">
        <v>1076</v>
      </c>
      <c r="J118" s="246"/>
      <c r="K118" s="247"/>
      <c r="L118" s="248"/>
      <c r="M118" s="249"/>
      <c r="N118" s="250"/>
      <c r="O118" s="250"/>
      <c r="P118" s="251"/>
      <c r="Q118" s="252"/>
      <c r="R118" s="250"/>
      <c r="S118" s="250"/>
      <c r="T118" s="251"/>
      <c r="U118" s="252"/>
      <c r="V118" s="250"/>
      <c r="W118" s="250"/>
      <c r="X118" s="251"/>
      <c r="Y118" s="253"/>
    </row>
    <row r="119" spans="2:25" ht="37.5" customHeight="1">
      <c r="B119" s="335" t="s">
        <v>1027</v>
      </c>
      <c r="C119" s="230" t="s">
        <v>1077</v>
      </c>
      <c r="D119" s="5">
        <v>0.05</v>
      </c>
      <c r="E119" s="51">
        <f>(SUM(M119:X119)*D119)</f>
        <v>0</v>
      </c>
      <c r="F119" s="36">
        <v>43466</v>
      </c>
      <c r="G119" s="36">
        <v>43830</v>
      </c>
      <c r="H119" s="36"/>
      <c r="I119" s="38" t="s">
        <v>861</v>
      </c>
      <c r="J119" s="37" t="s">
        <v>1070</v>
      </c>
      <c r="K119" s="81"/>
      <c r="L119" s="39"/>
      <c r="M119" s="143"/>
      <c r="N119" s="239"/>
      <c r="O119" s="239"/>
      <c r="P119" s="70"/>
      <c r="Q119" s="359"/>
      <c r="R119" s="239"/>
      <c r="S119" s="69"/>
      <c r="T119" s="360"/>
      <c r="U119" s="359"/>
      <c r="V119" s="69"/>
      <c r="W119" s="239"/>
      <c r="X119" s="360"/>
      <c r="Y119" s="41"/>
    </row>
    <row r="120" spans="2:25" ht="36" customHeight="1">
      <c r="B120" s="335" t="s">
        <v>1066</v>
      </c>
      <c r="C120" s="228" t="s">
        <v>1078</v>
      </c>
      <c r="D120" s="5">
        <v>0.02</v>
      </c>
      <c r="E120" s="5">
        <f>(SUM(M120:X120)*D120)</f>
        <v>0</v>
      </c>
      <c r="F120" s="36">
        <v>43466</v>
      </c>
      <c r="G120" s="36">
        <v>43830</v>
      </c>
      <c r="H120" s="36"/>
      <c r="I120" s="38" t="s">
        <v>861</v>
      </c>
      <c r="J120" s="37" t="s">
        <v>1070</v>
      </c>
      <c r="K120" s="81"/>
      <c r="L120" s="39"/>
      <c r="M120" s="143"/>
      <c r="N120" s="69"/>
      <c r="O120" s="69"/>
      <c r="P120" s="70"/>
      <c r="Q120" s="68"/>
      <c r="R120" s="69"/>
      <c r="S120" s="69"/>
      <c r="T120" s="70"/>
      <c r="U120" s="68"/>
      <c r="V120" s="69"/>
      <c r="W120" s="69"/>
      <c r="X120" s="70"/>
      <c r="Y120" s="41"/>
    </row>
    <row r="121" spans="2:25" ht="39.75" customHeight="1" thickBot="1">
      <c r="B121" s="358" t="s">
        <v>1090</v>
      </c>
      <c r="C121" s="231" t="s">
        <v>862</v>
      </c>
      <c r="D121" s="12">
        <v>0.01</v>
      </c>
      <c r="E121" s="12">
        <f>(SUM(M121:X121)*D121)</f>
        <v>0</v>
      </c>
      <c r="F121" s="42">
        <v>43800</v>
      </c>
      <c r="G121" s="42">
        <v>43830</v>
      </c>
      <c r="H121" s="42"/>
      <c r="I121" s="43" t="s">
        <v>865</v>
      </c>
      <c r="J121" s="37" t="s">
        <v>1070</v>
      </c>
      <c r="K121" s="82"/>
      <c r="L121" s="44"/>
      <c r="M121" s="352"/>
      <c r="N121" s="353"/>
      <c r="O121" s="353"/>
      <c r="P121" s="234"/>
      <c r="Q121" s="361"/>
      <c r="R121" s="353"/>
      <c r="S121" s="353"/>
      <c r="T121" s="234"/>
      <c r="U121" s="361"/>
      <c r="V121" s="353"/>
      <c r="W121" s="353"/>
      <c r="X121" s="73"/>
      <c r="Y121" s="46"/>
    </row>
    <row r="122" spans="2:25" ht="53.25" customHeight="1" thickBot="1">
      <c r="B122" s="241" t="s">
        <v>928</v>
      </c>
      <c r="C122" s="341" t="s">
        <v>1091</v>
      </c>
      <c r="D122" s="242">
        <f>SUM(D123:D125)</f>
        <v>0.12</v>
      </c>
      <c r="E122" s="242">
        <f>SUM(E123:E125)</f>
        <v>0</v>
      </c>
      <c r="F122" s="243"/>
      <c r="G122" s="244"/>
      <c r="H122" s="244"/>
      <c r="I122" s="245" t="s">
        <v>1093</v>
      </c>
      <c r="J122" s="246"/>
      <c r="K122" s="247"/>
      <c r="L122" s="248"/>
      <c r="M122" s="249"/>
      <c r="N122" s="250"/>
      <c r="O122" s="250"/>
      <c r="P122" s="251"/>
      <c r="Q122" s="252"/>
      <c r="R122" s="250"/>
      <c r="S122" s="250"/>
      <c r="T122" s="251"/>
      <c r="U122" s="252"/>
      <c r="V122" s="250"/>
      <c r="W122" s="250"/>
      <c r="X122" s="251"/>
      <c r="Y122" s="253"/>
    </row>
    <row r="123" spans="2:25" ht="48" customHeight="1">
      <c r="B123" s="335" t="s">
        <v>1028</v>
      </c>
      <c r="C123" s="228" t="s">
        <v>1087</v>
      </c>
      <c r="D123" s="5">
        <v>0.05</v>
      </c>
      <c r="E123" s="51">
        <f>(SUM(M123:X123)*D123)</f>
        <v>0</v>
      </c>
      <c r="F123" s="36">
        <v>43466</v>
      </c>
      <c r="G123" s="36">
        <v>43830</v>
      </c>
      <c r="H123" s="36"/>
      <c r="I123" s="38" t="s">
        <v>861</v>
      </c>
      <c r="J123" s="37" t="s">
        <v>1070</v>
      </c>
      <c r="K123" s="81"/>
      <c r="L123" s="39"/>
      <c r="M123" s="143"/>
      <c r="N123" s="69"/>
      <c r="O123" s="69"/>
      <c r="P123" s="70"/>
      <c r="Q123" s="68"/>
      <c r="R123" s="69"/>
      <c r="S123" s="69"/>
      <c r="T123" s="70"/>
      <c r="U123" s="68"/>
      <c r="V123" s="69"/>
      <c r="W123" s="69"/>
      <c r="X123" s="70"/>
      <c r="Y123" s="41"/>
    </row>
    <row r="124" spans="2:25" ht="39" customHeight="1">
      <c r="B124" s="335" t="s">
        <v>1031</v>
      </c>
      <c r="C124" s="228" t="s">
        <v>860</v>
      </c>
      <c r="D124" s="5">
        <v>0.04</v>
      </c>
      <c r="E124" s="5">
        <f>(SUM(M124:X124)*D124)</f>
        <v>0</v>
      </c>
      <c r="F124" s="36">
        <v>43466</v>
      </c>
      <c r="G124" s="36">
        <v>43830</v>
      </c>
      <c r="H124" s="36"/>
      <c r="I124" s="38" t="s">
        <v>861</v>
      </c>
      <c r="J124" s="37" t="s">
        <v>1070</v>
      </c>
      <c r="K124" s="81"/>
      <c r="L124" s="39"/>
      <c r="M124" s="143"/>
      <c r="N124" s="69"/>
      <c r="O124" s="69"/>
      <c r="P124" s="70"/>
      <c r="Q124" s="68"/>
      <c r="R124" s="69"/>
      <c r="S124" s="69"/>
      <c r="T124" s="70"/>
      <c r="U124" s="68"/>
      <c r="V124" s="69"/>
      <c r="W124" s="69"/>
      <c r="X124" s="70"/>
      <c r="Y124" s="41"/>
    </row>
    <row r="125" spans="2:25" ht="39.75" customHeight="1" thickBot="1">
      <c r="B125" s="358" t="s">
        <v>1092</v>
      </c>
      <c r="C125" s="231" t="s">
        <v>862</v>
      </c>
      <c r="D125" s="12">
        <v>0.03</v>
      </c>
      <c r="E125" s="12">
        <f>(SUM(M125:X125)*D125)</f>
        <v>0</v>
      </c>
      <c r="F125" s="42">
        <v>43800</v>
      </c>
      <c r="G125" s="42">
        <v>43830</v>
      </c>
      <c r="H125" s="42"/>
      <c r="I125" s="43" t="s">
        <v>865</v>
      </c>
      <c r="J125" s="37" t="s">
        <v>1070</v>
      </c>
      <c r="K125" s="82"/>
      <c r="L125" s="44"/>
      <c r="M125" s="352"/>
      <c r="N125" s="353"/>
      <c r="O125" s="353"/>
      <c r="P125" s="234"/>
      <c r="Q125" s="361"/>
      <c r="R125" s="353"/>
      <c r="S125" s="353"/>
      <c r="T125" s="234"/>
      <c r="U125" s="361"/>
      <c r="V125" s="353"/>
      <c r="W125" s="353"/>
      <c r="X125" s="73"/>
      <c r="Y125" s="46"/>
    </row>
    <row r="126" spans="2:25" ht="53.25" customHeight="1" thickBot="1">
      <c r="B126" s="241" t="s">
        <v>933</v>
      </c>
      <c r="C126" s="341" t="s">
        <v>1094</v>
      </c>
      <c r="D126" s="242">
        <f>SUM(D127:D129)</f>
        <v>0.41000000000000003</v>
      </c>
      <c r="E126" s="242">
        <f>SUM(E127:E129)</f>
        <v>0</v>
      </c>
      <c r="F126" s="243"/>
      <c r="G126" s="244"/>
      <c r="H126" s="244"/>
      <c r="I126" s="245" t="s">
        <v>1079</v>
      </c>
      <c r="J126" s="246"/>
      <c r="K126" s="247"/>
      <c r="L126" s="248"/>
      <c r="M126" s="249"/>
      <c r="N126" s="250"/>
      <c r="O126" s="250"/>
      <c r="P126" s="251"/>
      <c r="Q126" s="252"/>
      <c r="R126" s="250"/>
      <c r="S126" s="250"/>
      <c r="T126" s="251"/>
      <c r="U126" s="252"/>
      <c r="V126" s="250"/>
      <c r="W126" s="250"/>
      <c r="X126" s="251"/>
      <c r="Y126" s="253"/>
    </row>
    <row r="127" spans="2:25" ht="36.75" customHeight="1">
      <c r="B127" s="335" t="s">
        <v>936</v>
      </c>
      <c r="C127" s="228" t="s">
        <v>860</v>
      </c>
      <c r="D127" s="5">
        <v>0.12</v>
      </c>
      <c r="E127" s="51">
        <f>(SUM(M127:X127)*D127)</f>
        <v>0</v>
      </c>
      <c r="F127" s="36">
        <v>43466</v>
      </c>
      <c r="G127" s="36">
        <v>43830</v>
      </c>
      <c r="H127" s="36"/>
      <c r="I127" s="38" t="s">
        <v>861</v>
      </c>
      <c r="J127" s="37" t="s">
        <v>1070</v>
      </c>
      <c r="K127" s="81"/>
      <c r="L127" s="39"/>
      <c r="M127" s="143"/>
      <c r="N127" s="69"/>
      <c r="O127" s="69"/>
      <c r="P127" s="70"/>
      <c r="Q127" s="68"/>
      <c r="R127" s="69"/>
      <c r="S127" s="69"/>
      <c r="T127" s="70"/>
      <c r="U127" s="68"/>
      <c r="V127" s="69"/>
      <c r="W127" s="69"/>
      <c r="X127" s="70"/>
      <c r="Y127" s="41"/>
    </row>
    <row r="128" spans="2:25" ht="45">
      <c r="B128" s="335" t="s">
        <v>939</v>
      </c>
      <c r="C128" s="343" t="s">
        <v>1095</v>
      </c>
      <c r="D128" s="5">
        <v>0.27</v>
      </c>
      <c r="E128" s="5">
        <f>(SUM(M128:X128)*D128)</f>
        <v>0</v>
      </c>
      <c r="F128" s="36">
        <v>43466</v>
      </c>
      <c r="G128" s="36">
        <v>43830</v>
      </c>
      <c r="H128" s="36"/>
      <c r="I128" s="38" t="s">
        <v>861</v>
      </c>
      <c r="J128" s="37" t="s">
        <v>1070</v>
      </c>
      <c r="K128" s="81"/>
      <c r="L128" s="39"/>
      <c r="M128" s="7"/>
      <c r="N128" s="69"/>
      <c r="O128" s="6"/>
      <c r="P128" s="70"/>
      <c r="Q128" s="66"/>
      <c r="R128" s="69"/>
      <c r="S128" s="6"/>
      <c r="T128" s="70"/>
      <c r="U128" s="66"/>
      <c r="V128" s="69"/>
      <c r="W128" s="6"/>
      <c r="X128" s="70"/>
      <c r="Y128" s="41"/>
    </row>
    <row r="129" spans="2:25" ht="30.75" thickBot="1">
      <c r="B129" s="358" t="s">
        <v>942</v>
      </c>
      <c r="C129" s="231" t="s">
        <v>862</v>
      </c>
      <c r="D129" s="12">
        <v>0.02</v>
      </c>
      <c r="E129" s="12">
        <f>(SUM(M129:X129)*D129)</f>
        <v>0</v>
      </c>
      <c r="F129" s="42">
        <v>43800</v>
      </c>
      <c r="G129" s="42">
        <v>43830</v>
      </c>
      <c r="H129" s="42"/>
      <c r="I129" s="43" t="s">
        <v>865</v>
      </c>
      <c r="J129" s="37" t="s">
        <v>1070</v>
      </c>
      <c r="K129" s="82"/>
      <c r="L129" s="44"/>
      <c r="M129" s="47"/>
      <c r="N129" s="11"/>
      <c r="O129" s="11"/>
      <c r="P129" s="234"/>
      <c r="Q129" s="361"/>
      <c r="R129" s="11"/>
      <c r="S129" s="11"/>
      <c r="T129" s="48"/>
      <c r="U129" s="67"/>
      <c r="V129" s="14"/>
      <c r="W129" s="14"/>
      <c r="X129" s="362"/>
      <c r="Y129" s="46"/>
    </row>
    <row r="130" spans="2:25" ht="36" customHeight="1" thickBot="1">
      <c r="B130" s="161" t="s">
        <v>27</v>
      </c>
      <c r="C130" s="337" t="s">
        <v>1096</v>
      </c>
      <c r="D130" s="162">
        <f>D131+D134+D136+D138</f>
        <v>1.0000000000000002</v>
      </c>
      <c r="E130" s="162">
        <f>E131+E134+E136+E138</f>
        <v>0</v>
      </c>
      <c r="F130" s="163"/>
      <c r="G130" s="163"/>
      <c r="H130" s="163"/>
      <c r="I130" s="163"/>
      <c r="J130" s="163"/>
      <c r="K130" s="164"/>
      <c r="L130" s="164"/>
      <c r="M130" s="480"/>
      <c r="N130" s="166"/>
      <c r="O130" s="166"/>
      <c r="P130" s="167"/>
      <c r="Q130" s="168"/>
      <c r="R130" s="166"/>
      <c r="S130" s="166"/>
      <c r="T130" s="167"/>
      <c r="U130" s="168"/>
      <c r="V130" s="166"/>
      <c r="W130" s="166"/>
      <c r="X130" s="167"/>
      <c r="Y130" s="169"/>
    </row>
    <row r="131" spans="2:25" ht="53.25" customHeight="1" thickBot="1">
      <c r="B131" s="241" t="s">
        <v>15</v>
      </c>
      <c r="C131" s="341" t="s">
        <v>1097</v>
      </c>
      <c r="D131" s="242">
        <f>SUM(D132:D133)</f>
        <v>0.60000000000000009</v>
      </c>
      <c r="E131" s="242">
        <f>SUM(E132:E133)</f>
        <v>0</v>
      </c>
      <c r="F131" s="243"/>
      <c r="G131" s="244"/>
      <c r="H131" s="244"/>
      <c r="I131" s="245" t="s">
        <v>1103</v>
      </c>
      <c r="J131" s="246"/>
      <c r="K131" s="247"/>
      <c r="L131" s="248"/>
      <c r="M131" s="249"/>
      <c r="N131" s="250"/>
      <c r="O131" s="250"/>
      <c r="P131" s="251"/>
      <c r="Q131" s="252"/>
      <c r="R131" s="250"/>
      <c r="S131" s="250"/>
      <c r="T131" s="251"/>
      <c r="U131" s="252"/>
      <c r="V131" s="250"/>
      <c r="W131" s="250"/>
      <c r="X131" s="251"/>
      <c r="Y131" s="253"/>
    </row>
    <row r="132" spans="2:25" ht="30">
      <c r="B132" s="9" t="s">
        <v>961</v>
      </c>
      <c r="C132" s="49" t="s">
        <v>1102</v>
      </c>
      <c r="D132" s="5">
        <v>0.4</v>
      </c>
      <c r="E132" s="5">
        <f>(SUM(M132:X132)*D132)</f>
        <v>0</v>
      </c>
      <c r="F132" s="2">
        <v>43466</v>
      </c>
      <c r="G132" s="36">
        <v>43830</v>
      </c>
      <c r="H132" s="36"/>
      <c r="I132" s="37" t="s">
        <v>1098</v>
      </c>
      <c r="J132" s="37" t="s">
        <v>1099</v>
      </c>
      <c r="K132" s="473">
        <v>8000</v>
      </c>
      <c r="L132" s="39"/>
      <c r="M132" s="143"/>
      <c r="N132" s="69"/>
      <c r="O132" s="69"/>
      <c r="P132" s="70"/>
      <c r="Q132" s="68"/>
      <c r="R132" s="69"/>
      <c r="S132" s="69"/>
      <c r="T132" s="70"/>
      <c r="U132" s="68"/>
      <c r="V132" s="69"/>
      <c r="W132" s="69"/>
      <c r="X132" s="70"/>
      <c r="Y132" s="40"/>
    </row>
    <row r="133" spans="2:25" ht="30.75" thickBot="1">
      <c r="B133" s="9" t="s">
        <v>965</v>
      </c>
      <c r="C133" s="49" t="s">
        <v>1100</v>
      </c>
      <c r="D133" s="5">
        <v>0.2</v>
      </c>
      <c r="E133" s="5">
        <f>(SUM(M133:X133)*D133)</f>
        <v>0</v>
      </c>
      <c r="F133" s="2">
        <v>43466</v>
      </c>
      <c r="G133" s="36">
        <v>43830</v>
      </c>
      <c r="H133" s="36"/>
      <c r="I133" s="37" t="s">
        <v>1101</v>
      </c>
      <c r="J133" s="37" t="s">
        <v>1099</v>
      </c>
      <c r="K133" s="81"/>
      <c r="L133" s="39"/>
      <c r="M133" s="7"/>
      <c r="N133" s="6"/>
      <c r="O133" s="69"/>
      <c r="P133" s="8"/>
      <c r="Q133" s="66"/>
      <c r="R133" s="69"/>
      <c r="S133" s="6"/>
      <c r="T133" s="360"/>
      <c r="U133" s="68"/>
      <c r="V133" s="239"/>
      <c r="W133" s="6"/>
      <c r="X133" s="70"/>
      <c r="Y133" s="40"/>
    </row>
    <row r="134" spans="2:25" ht="53.25" customHeight="1" thickBot="1">
      <c r="B134" s="241" t="s">
        <v>18</v>
      </c>
      <c r="C134" s="341" t="s">
        <v>1105</v>
      </c>
      <c r="D134" s="242">
        <f>SUM(D135)</f>
        <v>0.15</v>
      </c>
      <c r="E134" s="242">
        <f>SUM(E135)</f>
        <v>0</v>
      </c>
      <c r="F134" s="243"/>
      <c r="G134" s="244"/>
      <c r="H134" s="244"/>
      <c r="I134" s="245" t="s">
        <v>1111</v>
      </c>
      <c r="J134" s="246"/>
      <c r="K134" s="247"/>
      <c r="L134" s="248"/>
      <c r="M134" s="249"/>
      <c r="N134" s="250"/>
      <c r="O134" s="250"/>
      <c r="P134" s="251"/>
      <c r="Q134" s="252"/>
      <c r="R134" s="250"/>
      <c r="S134" s="250"/>
      <c r="T134" s="251"/>
      <c r="U134" s="252"/>
      <c r="V134" s="250"/>
      <c r="W134" s="250"/>
      <c r="X134" s="251"/>
      <c r="Y134" s="253"/>
    </row>
    <row r="135" spans="2:25" ht="36.75" customHeight="1" thickBot="1">
      <c r="B135" s="9" t="s">
        <v>1041</v>
      </c>
      <c r="C135" s="50" t="s">
        <v>1112</v>
      </c>
      <c r="D135" s="5">
        <v>0.15</v>
      </c>
      <c r="E135" s="5">
        <f>(SUM(M135:X135)*D135)</f>
        <v>0</v>
      </c>
      <c r="F135" s="36">
        <v>43466</v>
      </c>
      <c r="G135" s="36">
        <v>43830</v>
      </c>
      <c r="H135" s="36"/>
      <c r="I135" s="38" t="s">
        <v>1108</v>
      </c>
      <c r="J135" s="37" t="s">
        <v>1104</v>
      </c>
      <c r="K135" s="81"/>
      <c r="L135" s="39"/>
      <c r="M135" s="238"/>
      <c r="N135" s="239"/>
      <c r="O135" s="69"/>
      <c r="P135" s="360"/>
      <c r="Q135" s="359"/>
      <c r="R135" s="239"/>
      <c r="S135" s="239"/>
      <c r="T135" s="70"/>
      <c r="U135" s="359"/>
      <c r="V135" s="239"/>
      <c r="W135" s="239"/>
      <c r="X135" s="70"/>
      <c r="Y135" s="41"/>
    </row>
    <row r="136" spans="2:25" ht="53.25" customHeight="1" thickBot="1">
      <c r="B136" s="241" t="s">
        <v>17</v>
      </c>
      <c r="C136" s="341" t="s">
        <v>1106</v>
      </c>
      <c r="D136" s="242">
        <f>SUM(D137)</f>
        <v>0.15</v>
      </c>
      <c r="E136" s="242">
        <f>SUM(E137)</f>
        <v>0</v>
      </c>
      <c r="F136" s="243"/>
      <c r="G136" s="244"/>
      <c r="H136" s="244"/>
      <c r="I136" s="245" t="s">
        <v>1110</v>
      </c>
      <c r="J136" s="246"/>
      <c r="K136" s="247"/>
      <c r="L136" s="248"/>
      <c r="M136" s="249"/>
      <c r="N136" s="250"/>
      <c r="O136" s="250"/>
      <c r="P136" s="251"/>
      <c r="Q136" s="252"/>
      <c r="R136" s="250"/>
      <c r="S136" s="250"/>
      <c r="T136" s="251"/>
      <c r="U136" s="252"/>
      <c r="V136" s="250"/>
      <c r="W136" s="250"/>
      <c r="X136" s="251"/>
      <c r="Y136" s="253"/>
    </row>
    <row r="137" spans="2:25" ht="39" customHeight="1" thickBot="1">
      <c r="B137" s="9" t="s">
        <v>983</v>
      </c>
      <c r="C137" s="50" t="s">
        <v>1113</v>
      </c>
      <c r="D137" s="5">
        <v>0.15</v>
      </c>
      <c r="E137" s="51">
        <f>(SUM(M137:X137)*D137)</f>
        <v>0</v>
      </c>
      <c r="F137" s="36">
        <v>43466</v>
      </c>
      <c r="G137" s="36">
        <v>43830</v>
      </c>
      <c r="H137" s="36"/>
      <c r="I137" s="37" t="s">
        <v>1108</v>
      </c>
      <c r="J137" s="37" t="s">
        <v>1104</v>
      </c>
      <c r="K137" s="81"/>
      <c r="L137" s="39"/>
      <c r="M137" s="238"/>
      <c r="N137" s="239"/>
      <c r="O137" s="69"/>
      <c r="P137" s="360"/>
      <c r="Q137" s="359"/>
      <c r="R137" s="239"/>
      <c r="S137" s="239"/>
      <c r="T137" s="70"/>
      <c r="U137" s="359"/>
      <c r="V137" s="239"/>
      <c r="W137" s="239"/>
      <c r="X137" s="70"/>
      <c r="Y137" s="41"/>
    </row>
    <row r="138" spans="2:25" ht="68.25" customHeight="1" thickBot="1">
      <c r="B138" s="241" t="s">
        <v>16</v>
      </c>
      <c r="C138" s="341" t="s">
        <v>1107</v>
      </c>
      <c r="D138" s="242">
        <f>SUM(D139)</f>
        <v>0.1</v>
      </c>
      <c r="E138" s="242">
        <f>SUM(E139)</f>
        <v>0</v>
      </c>
      <c r="F138" s="243"/>
      <c r="G138" s="244"/>
      <c r="H138" s="244"/>
      <c r="I138" s="245" t="s">
        <v>1109</v>
      </c>
      <c r="J138" s="246"/>
      <c r="K138" s="247"/>
      <c r="L138" s="248"/>
      <c r="M138" s="249"/>
      <c r="N138" s="250"/>
      <c r="O138" s="250"/>
      <c r="P138" s="251"/>
      <c r="Q138" s="252"/>
      <c r="R138" s="250"/>
      <c r="S138" s="250"/>
      <c r="T138" s="251"/>
      <c r="U138" s="252"/>
      <c r="V138" s="250"/>
      <c r="W138" s="250"/>
      <c r="X138" s="251"/>
      <c r="Y138" s="253"/>
    </row>
    <row r="139" spans="2:25" ht="39.75" customHeight="1" thickBot="1">
      <c r="B139" s="9" t="s">
        <v>1027</v>
      </c>
      <c r="C139" s="50" t="s">
        <v>1114</v>
      </c>
      <c r="D139" s="5">
        <v>0.1</v>
      </c>
      <c r="E139" s="51">
        <f>(SUM(M139:X139)*D139)</f>
        <v>0</v>
      </c>
      <c r="F139" s="36">
        <v>43466</v>
      </c>
      <c r="G139" s="36">
        <v>43830</v>
      </c>
      <c r="H139" s="36"/>
      <c r="I139" s="38" t="s">
        <v>1108</v>
      </c>
      <c r="J139" s="37" t="s">
        <v>1104</v>
      </c>
      <c r="K139" s="81"/>
      <c r="L139" s="39"/>
      <c r="M139" s="238"/>
      <c r="N139" s="239"/>
      <c r="O139" s="69"/>
      <c r="P139" s="360"/>
      <c r="Q139" s="359"/>
      <c r="R139" s="239"/>
      <c r="S139" s="239"/>
      <c r="T139" s="70"/>
      <c r="U139" s="359"/>
      <c r="V139" s="239"/>
      <c r="W139" s="239"/>
      <c r="X139" s="70"/>
      <c r="Y139" s="41"/>
    </row>
    <row r="140" spans="2:25" ht="36" customHeight="1" thickBot="1">
      <c r="B140" s="161" t="s">
        <v>27</v>
      </c>
      <c r="C140" s="337" t="s">
        <v>1147</v>
      </c>
      <c r="D140" s="162">
        <f>D141+D144+D149+D153+D155+D157+D159</f>
        <v>1</v>
      </c>
      <c r="E140" s="162">
        <f>E141+E144+E149+E153+E155+E157+E159</f>
        <v>0</v>
      </c>
      <c r="F140" s="163"/>
      <c r="G140" s="163"/>
      <c r="H140" s="163"/>
      <c r="I140" s="163"/>
      <c r="J140" s="163"/>
      <c r="K140" s="164"/>
      <c r="L140" s="164"/>
      <c r="M140" s="480"/>
      <c r="N140" s="166"/>
      <c r="O140" s="166"/>
      <c r="P140" s="167"/>
      <c r="Q140" s="168"/>
      <c r="R140" s="166"/>
      <c r="S140" s="166"/>
      <c r="T140" s="167"/>
      <c r="U140" s="168"/>
      <c r="V140" s="166"/>
      <c r="W140" s="166"/>
      <c r="X140" s="167"/>
      <c r="Y140" s="169"/>
    </row>
    <row r="141" spans="2:25" ht="68.25" customHeight="1" thickBot="1">
      <c r="B141" s="241" t="s">
        <v>15</v>
      </c>
      <c r="C141" s="341" t="s">
        <v>1115</v>
      </c>
      <c r="D141" s="242">
        <f>SUM(D142:D143)</f>
        <v>0.1</v>
      </c>
      <c r="E141" s="242">
        <f>SUM(E142:E143)</f>
        <v>0</v>
      </c>
      <c r="F141" s="243"/>
      <c r="G141" s="244"/>
      <c r="H141" s="244"/>
      <c r="I141" s="245" t="s">
        <v>1148</v>
      </c>
      <c r="J141" s="246"/>
      <c r="K141" s="247"/>
      <c r="L141" s="248"/>
      <c r="M141" s="249"/>
      <c r="N141" s="250"/>
      <c r="O141" s="250"/>
      <c r="P141" s="251"/>
      <c r="Q141" s="252"/>
      <c r="R141" s="250"/>
      <c r="S141" s="250"/>
      <c r="T141" s="251"/>
      <c r="U141" s="252"/>
      <c r="V141" s="250"/>
      <c r="W141" s="250"/>
      <c r="X141" s="251"/>
      <c r="Y141" s="253"/>
    </row>
    <row r="142" spans="2:25" ht="50.25" customHeight="1">
      <c r="B142" s="335" t="s">
        <v>961</v>
      </c>
      <c r="C142" s="228" t="s">
        <v>1116</v>
      </c>
      <c r="D142" s="5">
        <v>0.05</v>
      </c>
      <c r="E142" s="51">
        <f>(SUM(M142:X142)*D142)</f>
        <v>0</v>
      </c>
      <c r="F142" s="363">
        <v>43525</v>
      </c>
      <c r="G142" s="363">
        <v>43830</v>
      </c>
      <c r="H142" s="316"/>
      <c r="I142" s="38" t="s">
        <v>1117</v>
      </c>
      <c r="J142" s="37" t="s">
        <v>1118</v>
      </c>
      <c r="K142" s="81"/>
      <c r="L142" s="39"/>
      <c r="M142" s="7"/>
      <c r="N142" s="6"/>
      <c r="O142" s="69"/>
      <c r="P142" s="70"/>
      <c r="Q142" s="143"/>
      <c r="R142" s="69"/>
      <c r="S142" s="69"/>
      <c r="T142" s="70"/>
      <c r="U142" s="143"/>
      <c r="V142" s="69"/>
      <c r="W142" s="69"/>
      <c r="X142" s="70"/>
      <c r="Y142" s="364"/>
    </row>
    <row r="143" spans="2:25" ht="45.75" thickBot="1">
      <c r="B143" s="365" t="s">
        <v>965</v>
      </c>
      <c r="C143" s="343" t="s">
        <v>1119</v>
      </c>
      <c r="D143" s="138">
        <v>0.05</v>
      </c>
      <c r="E143" s="366">
        <f>(SUM(M143:X143)*D143)</f>
        <v>0</v>
      </c>
      <c r="F143" s="367">
        <v>43678</v>
      </c>
      <c r="G143" s="367">
        <v>43830</v>
      </c>
      <c r="H143" s="368"/>
      <c r="I143" s="140" t="s">
        <v>1117</v>
      </c>
      <c r="J143" s="176" t="s">
        <v>1118</v>
      </c>
      <c r="K143" s="264"/>
      <c r="L143" s="141"/>
      <c r="M143" s="265"/>
      <c r="N143" s="266"/>
      <c r="O143" s="266"/>
      <c r="P143" s="369"/>
      <c r="Q143" s="265"/>
      <c r="R143" s="266"/>
      <c r="S143" s="266"/>
      <c r="T143" s="155"/>
      <c r="U143" s="153"/>
      <c r="V143" s="154"/>
      <c r="W143" s="154"/>
      <c r="X143" s="155"/>
      <c r="Y143" s="370"/>
    </row>
    <row r="144" spans="2:25" ht="68.25" customHeight="1" thickBot="1">
      <c r="B144" s="241" t="s">
        <v>18</v>
      </c>
      <c r="C144" s="341" t="s">
        <v>1149</v>
      </c>
      <c r="D144" s="242">
        <f>SUM(D145:D148)</f>
        <v>0.15</v>
      </c>
      <c r="E144" s="242">
        <f>SUM(E145:E148)</f>
        <v>0</v>
      </c>
      <c r="F144" s="243"/>
      <c r="G144" s="244"/>
      <c r="H144" s="244"/>
      <c r="I144" s="245" t="s">
        <v>1120</v>
      </c>
      <c r="J144" s="246"/>
      <c r="K144" s="247"/>
      <c r="L144" s="248"/>
      <c r="M144" s="249"/>
      <c r="N144" s="250"/>
      <c r="O144" s="250"/>
      <c r="P144" s="251"/>
      <c r="Q144" s="252"/>
      <c r="R144" s="250"/>
      <c r="S144" s="250"/>
      <c r="T144" s="251"/>
      <c r="U144" s="252"/>
      <c r="V144" s="250"/>
      <c r="W144" s="250"/>
      <c r="X144" s="251"/>
      <c r="Y144" s="253"/>
    </row>
    <row r="145" spans="2:25" ht="54.75" customHeight="1">
      <c r="B145" s="335" t="s">
        <v>1041</v>
      </c>
      <c r="C145" s="228" t="s">
        <v>1121</v>
      </c>
      <c r="D145" s="5">
        <v>0.03</v>
      </c>
      <c r="E145" s="5">
        <f>(SUM(M145:X145)*D145)</f>
        <v>0</v>
      </c>
      <c r="F145" s="363">
        <v>43678</v>
      </c>
      <c r="G145" s="363">
        <v>43830</v>
      </c>
      <c r="H145" s="316"/>
      <c r="I145" s="37" t="s">
        <v>1122</v>
      </c>
      <c r="J145" s="37" t="s">
        <v>1123</v>
      </c>
      <c r="K145" s="38"/>
      <c r="L145" s="39"/>
      <c r="M145" s="7"/>
      <c r="N145" s="6"/>
      <c r="O145" s="6"/>
      <c r="P145" s="8"/>
      <c r="Q145" s="7"/>
      <c r="R145" s="6"/>
      <c r="S145" s="6"/>
      <c r="T145" s="70"/>
      <c r="U145" s="143"/>
      <c r="V145" s="69"/>
      <c r="W145" s="69"/>
      <c r="X145" s="70"/>
      <c r="Y145" s="364"/>
    </row>
    <row r="146" spans="2:25" ht="54.75" customHeight="1">
      <c r="B146" s="335" t="s">
        <v>978</v>
      </c>
      <c r="C146" s="228" t="s">
        <v>1124</v>
      </c>
      <c r="D146" s="5">
        <v>0.02</v>
      </c>
      <c r="E146" s="5">
        <f t="shared" ref="E146:E147" si="1">(SUM(M146:X146)*D146)</f>
        <v>0</v>
      </c>
      <c r="F146" s="363">
        <v>43678</v>
      </c>
      <c r="G146" s="363">
        <v>43830</v>
      </c>
      <c r="H146" s="316"/>
      <c r="I146" s="37" t="s">
        <v>1125</v>
      </c>
      <c r="J146" s="37" t="s">
        <v>1123</v>
      </c>
      <c r="K146" s="37"/>
      <c r="L146" s="371"/>
      <c r="M146" s="481"/>
      <c r="N146" s="37"/>
      <c r="O146" s="37"/>
      <c r="P146" s="373"/>
      <c r="Q146" s="372"/>
      <c r="R146" s="37"/>
      <c r="S146" s="37"/>
      <c r="T146" s="70"/>
      <c r="U146" s="143"/>
      <c r="V146" s="69"/>
      <c r="W146" s="69"/>
      <c r="X146" s="70"/>
      <c r="Y146" s="364"/>
    </row>
    <row r="147" spans="2:25" ht="51" customHeight="1">
      <c r="B147" s="335" t="s">
        <v>979</v>
      </c>
      <c r="C147" s="228" t="s">
        <v>1126</v>
      </c>
      <c r="D147" s="5">
        <v>0.08</v>
      </c>
      <c r="E147" s="5">
        <f t="shared" si="1"/>
        <v>0</v>
      </c>
      <c r="F147" s="363">
        <v>43709</v>
      </c>
      <c r="G147" s="363">
        <v>43830</v>
      </c>
      <c r="H147" s="316"/>
      <c r="I147" s="37" t="s">
        <v>1125</v>
      </c>
      <c r="J147" s="37" t="s">
        <v>1123</v>
      </c>
      <c r="K147" s="38"/>
      <c r="L147" s="39"/>
      <c r="M147" s="7"/>
      <c r="N147" s="6"/>
      <c r="O147" s="6"/>
      <c r="P147" s="8"/>
      <c r="Q147" s="7"/>
      <c r="R147" s="6"/>
      <c r="S147" s="6"/>
      <c r="T147" s="8"/>
      <c r="U147" s="143"/>
      <c r="V147" s="69"/>
      <c r="W147" s="69"/>
      <c r="X147" s="70"/>
      <c r="Y147" s="374"/>
    </row>
    <row r="148" spans="2:25" ht="45.75" thickBot="1">
      <c r="B148" s="365" t="s">
        <v>980</v>
      </c>
      <c r="C148" s="343" t="s">
        <v>1127</v>
      </c>
      <c r="D148" s="138">
        <v>0.02</v>
      </c>
      <c r="E148" s="138">
        <f>(SUM(M148:X148)*D148)</f>
        <v>0</v>
      </c>
      <c r="F148" s="367">
        <v>43770</v>
      </c>
      <c r="G148" s="367">
        <v>43830</v>
      </c>
      <c r="H148" s="368"/>
      <c r="I148" s="176" t="s">
        <v>1128</v>
      </c>
      <c r="J148" s="176" t="s">
        <v>1123</v>
      </c>
      <c r="K148" s="140"/>
      <c r="L148" s="141"/>
      <c r="M148" s="265"/>
      <c r="N148" s="266"/>
      <c r="O148" s="266"/>
      <c r="P148" s="369"/>
      <c r="Q148" s="265"/>
      <c r="R148" s="266"/>
      <c r="S148" s="266"/>
      <c r="T148" s="369"/>
      <c r="U148" s="265"/>
      <c r="V148" s="266"/>
      <c r="W148" s="154"/>
      <c r="X148" s="155"/>
      <c r="Y148" s="375"/>
    </row>
    <row r="149" spans="2:25" ht="68.25" customHeight="1" thickBot="1">
      <c r="B149" s="241" t="s">
        <v>17</v>
      </c>
      <c r="C149" s="341" t="s">
        <v>1129</v>
      </c>
      <c r="D149" s="242">
        <f>SUM(D150:D152)</f>
        <v>0.1</v>
      </c>
      <c r="E149" s="242">
        <f>SUM(E150:E152)</f>
        <v>0</v>
      </c>
      <c r="F149" s="243"/>
      <c r="G149" s="244"/>
      <c r="H149" s="244"/>
      <c r="I149" s="245" t="s">
        <v>1130</v>
      </c>
      <c r="J149" s="246"/>
      <c r="K149" s="247"/>
      <c r="L149" s="248"/>
      <c r="M149" s="249"/>
      <c r="N149" s="250"/>
      <c r="O149" s="250"/>
      <c r="P149" s="251"/>
      <c r="Q149" s="252"/>
      <c r="R149" s="250"/>
      <c r="S149" s="250"/>
      <c r="T149" s="251"/>
      <c r="U149" s="252"/>
      <c r="V149" s="250"/>
      <c r="W149" s="250"/>
      <c r="X149" s="251"/>
      <c r="Y149" s="253"/>
    </row>
    <row r="150" spans="2:25" ht="53.25" customHeight="1">
      <c r="B150" s="335" t="s">
        <v>983</v>
      </c>
      <c r="C150" s="228" t="s">
        <v>1150</v>
      </c>
      <c r="D150" s="5">
        <v>0.04</v>
      </c>
      <c r="E150" s="5">
        <f>(SUM(M150:X150)*D150)</f>
        <v>0</v>
      </c>
      <c r="F150" s="363">
        <v>43647</v>
      </c>
      <c r="G150" s="363">
        <v>43830</v>
      </c>
      <c r="H150" s="316"/>
      <c r="I150" s="38" t="s">
        <v>1131</v>
      </c>
      <c r="J150" s="37" t="s">
        <v>1123</v>
      </c>
      <c r="K150" s="38"/>
      <c r="L150" s="39"/>
      <c r="M150" s="7"/>
      <c r="N150" s="6"/>
      <c r="O150" s="6"/>
      <c r="P150" s="8"/>
      <c r="Q150" s="7"/>
      <c r="R150" s="6"/>
      <c r="S150" s="69"/>
      <c r="T150" s="70"/>
      <c r="U150" s="143"/>
      <c r="V150" s="69"/>
      <c r="W150" s="69"/>
      <c r="X150" s="70"/>
      <c r="Y150" s="374"/>
    </row>
    <row r="151" spans="2:25" ht="49.5" customHeight="1">
      <c r="B151" s="335" t="s">
        <v>984</v>
      </c>
      <c r="C151" s="228" t="s">
        <v>1132</v>
      </c>
      <c r="D151" s="5">
        <v>0.03</v>
      </c>
      <c r="E151" s="5">
        <f>(SUM(M151:X151)*D151)</f>
        <v>0</v>
      </c>
      <c r="F151" s="363">
        <v>43678</v>
      </c>
      <c r="G151" s="363">
        <v>43830</v>
      </c>
      <c r="H151" s="316"/>
      <c r="I151" s="38" t="s">
        <v>1131</v>
      </c>
      <c r="J151" s="37" t="s">
        <v>1123</v>
      </c>
      <c r="K151" s="38"/>
      <c r="L151" s="39"/>
      <c r="M151" s="7"/>
      <c r="N151" s="6"/>
      <c r="O151" s="6"/>
      <c r="P151" s="8"/>
      <c r="Q151" s="7"/>
      <c r="R151" s="6"/>
      <c r="S151" s="6"/>
      <c r="T151" s="70"/>
      <c r="U151" s="143"/>
      <c r="V151" s="69"/>
      <c r="W151" s="69"/>
      <c r="X151" s="70"/>
      <c r="Y151" s="374"/>
    </row>
    <row r="152" spans="2:25" ht="45.75" thickBot="1">
      <c r="B152" s="358" t="s">
        <v>1088</v>
      </c>
      <c r="C152" s="348" t="s">
        <v>1133</v>
      </c>
      <c r="D152" s="12">
        <v>0.03</v>
      </c>
      <c r="E152" s="12">
        <f>(SUM(M152:X152)*D152)</f>
        <v>0</v>
      </c>
      <c r="F152" s="380">
        <v>43739</v>
      </c>
      <c r="G152" s="380">
        <v>43830</v>
      </c>
      <c r="H152" s="174"/>
      <c r="I152" s="43" t="s">
        <v>1131</v>
      </c>
      <c r="J152" s="170" t="s">
        <v>1123</v>
      </c>
      <c r="K152" s="170"/>
      <c r="L152" s="376"/>
      <c r="M152" s="482"/>
      <c r="N152" s="170"/>
      <c r="O152" s="170"/>
      <c r="P152" s="378"/>
      <c r="Q152" s="377"/>
      <c r="R152" s="170"/>
      <c r="S152" s="170"/>
      <c r="T152" s="378"/>
      <c r="U152" s="377"/>
      <c r="V152" s="72"/>
      <c r="W152" s="72"/>
      <c r="X152" s="73"/>
      <c r="Y152" s="379"/>
    </row>
    <row r="153" spans="2:25" ht="68.25" customHeight="1" thickBot="1">
      <c r="B153" s="241" t="s">
        <v>16</v>
      </c>
      <c r="C153" s="341" t="s">
        <v>1151</v>
      </c>
      <c r="D153" s="242">
        <f>SUM(D154:D154)</f>
        <v>0.1</v>
      </c>
      <c r="E153" s="242">
        <f>SUM(E154:E154)</f>
        <v>0</v>
      </c>
      <c r="F153" s="243"/>
      <c r="G153" s="244"/>
      <c r="H153" s="244"/>
      <c r="I153" s="245" t="s">
        <v>1134</v>
      </c>
      <c r="J153" s="246"/>
      <c r="K153" s="247"/>
      <c r="L153" s="248"/>
      <c r="M153" s="249"/>
      <c r="N153" s="250"/>
      <c r="O153" s="250"/>
      <c r="P153" s="251"/>
      <c r="Q153" s="252"/>
      <c r="R153" s="250"/>
      <c r="S153" s="250"/>
      <c r="T153" s="251"/>
      <c r="U153" s="252"/>
      <c r="V153" s="250"/>
      <c r="W153" s="250"/>
      <c r="X153" s="251"/>
      <c r="Y153" s="253"/>
    </row>
    <row r="154" spans="2:25" ht="30.75" thickBot="1">
      <c r="B154" s="358" t="s">
        <v>1027</v>
      </c>
      <c r="C154" s="348" t="s">
        <v>1135</v>
      </c>
      <c r="D154" s="12">
        <v>0.1</v>
      </c>
      <c r="E154" s="144">
        <f>(SUM(M154:X154)*D154)</f>
        <v>0</v>
      </c>
      <c r="F154" s="380">
        <v>43525</v>
      </c>
      <c r="G154" s="380">
        <v>43830</v>
      </c>
      <c r="H154" s="174"/>
      <c r="I154" s="170" t="s">
        <v>1136</v>
      </c>
      <c r="J154" s="170" t="s">
        <v>1137</v>
      </c>
      <c r="K154" s="170"/>
      <c r="L154" s="376"/>
      <c r="M154" s="482"/>
      <c r="N154" s="170"/>
      <c r="O154" s="72"/>
      <c r="P154" s="73"/>
      <c r="Q154" s="149"/>
      <c r="R154" s="72"/>
      <c r="S154" s="72"/>
      <c r="T154" s="73"/>
      <c r="U154" s="149"/>
      <c r="V154" s="72"/>
      <c r="W154" s="72"/>
      <c r="X154" s="73"/>
      <c r="Y154" s="379"/>
    </row>
    <row r="155" spans="2:25" ht="68.25" customHeight="1" thickBot="1">
      <c r="B155" s="241" t="s">
        <v>928</v>
      </c>
      <c r="C155" s="341" t="s">
        <v>1152</v>
      </c>
      <c r="D155" s="242">
        <f>SUM(D156:D156)</f>
        <v>0.1</v>
      </c>
      <c r="E155" s="242">
        <f>SUM(E156:E156)</f>
        <v>0</v>
      </c>
      <c r="F155" s="243"/>
      <c r="G155" s="244"/>
      <c r="H155" s="244"/>
      <c r="I155" s="245" t="s">
        <v>1138</v>
      </c>
      <c r="J155" s="246"/>
      <c r="K155" s="247"/>
      <c r="L155" s="248"/>
      <c r="M155" s="249"/>
      <c r="N155" s="250"/>
      <c r="O155" s="250"/>
      <c r="P155" s="251"/>
      <c r="Q155" s="252"/>
      <c r="R155" s="250"/>
      <c r="S155" s="250"/>
      <c r="T155" s="251"/>
      <c r="U155" s="252"/>
      <c r="V155" s="250"/>
      <c r="W155" s="250"/>
      <c r="X155" s="251"/>
      <c r="Y155" s="253"/>
    </row>
    <row r="156" spans="2:25" ht="43.5" customHeight="1" thickBot="1">
      <c r="B156" s="358" t="s">
        <v>1028</v>
      </c>
      <c r="C156" s="348" t="s">
        <v>1153</v>
      </c>
      <c r="D156" s="12">
        <v>0.1</v>
      </c>
      <c r="E156" s="144">
        <f>(SUM(M156:X156)*D156)</f>
        <v>0</v>
      </c>
      <c r="F156" s="380">
        <v>43586</v>
      </c>
      <c r="G156" s="380">
        <v>43830</v>
      </c>
      <c r="H156" s="174"/>
      <c r="I156" s="43" t="s">
        <v>865</v>
      </c>
      <c r="J156" s="170" t="s">
        <v>1137</v>
      </c>
      <c r="K156" s="82"/>
      <c r="L156" s="44"/>
      <c r="M156" s="13"/>
      <c r="N156" s="14"/>
      <c r="O156" s="14"/>
      <c r="P156" s="15"/>
      <c r="Q156" s="149"/>
      <c r="R156" s="72"/>
      <c r="S156" s="72"/>
      <c r="T156" s="73"/>
      <c r="U156" s="149"/>
      <c r="V156" s="72"/>
      <c r="W156" s="72"/>
      <c r="X156" s="73"/>
      <c r="Y156" s="381"/>
    </row>
    <row r="157" spans="2:25" ht="68.25" customHeight="1" thickBot="1">
      <c r="B157" s="241" t="s">
        <v>933</v>
      </c>
      <c r="C157" s="341" t="s">
        <v>1139</v>
      </c>
      <c r="D157" s="242">
        <f>SUM(D158:D158)</f>
        <v>0.15</v>
      </c>
      <c r="E157" s="242">
        <f>SUM(E158:E158)</f>
        <v>0</v>
      </c>
      <c r="F157" s="243"/>
      <c r="G157" s="244"/>
      <c r="H157" s="244"/>
      <c r="I157" s="245" t="s">
        <v>1154</v>
      </c>
      <c r="J157" s="246"/>
      <c r="K157" s="247"/>
      <c r="L157" s="248"/>
      <c r="M157" s="249"/>
      <c r="N157" s="250"/>
      <c r="O157" s="250"/>
      <c r="P157" s="251"/>
      <c r="Q157" s="252"/>
      <c r="R157" s="250"/>
      <c r="S157" s="250"/>
      <c r="T157" s="251"/>
      <c r="U157" s="252"/>
      <c r="V157" s="250"/>
      <c r="W157" s="250"/>
      <c r="X157" s="251"/>
      <c r="Y157" s="253"/>
    </row>
    <row r="158" spans="2:25" ht="49.5" customHeight="1" thickBot="1">
      <c r="B158" s="382" t="s">
        <v>1033</v>
      </c>
      <c r="C158" s="348" t="s">
        <v>1140</v>
      </c>
      <c r="D158" s="12">
        <v>0.15</v>
      </c>
      <c r="E158" s="144">
        <f>(SUM(M158:X158)*D158)</f>
        <v>0</v>
      </c>
      <c r="F158" s="380">
        <v>43466</v>
      </c>
      <c r="G158" s="380">
        <v>43830</v>
      </c>
      <c r="H158" s="174"/>
      <c r="I158" s="43" t="s">
        <v>865</v>
      </c>
      <c r="J158" s="170" t="s">
        <v>1141</v>
      </c>
      <c r="K158" s="383"/>
      <c r="L158" s="384"/>
      <c r="M158" s="149"/>
      <c r="N158" s="72"/>
      <c r="O158" s="72"/>
      <c r="P158" s="73"/>
      <c r="Q158" s="149"/>
      <c r="R158" s="72"/>
      <c r="S158" s="72"/>
      <c r="T158" s="73"/>
      <c r="U158" s="149"/>
      <c r="V158" s="72"/>
      <c r="W158" s="72"/>
      <c r="X158" s="73"/>
      <c r="Y158" s="385"/>
    </row>
    <row r="159" spans="2:25" ht="68.25" customHeight="1" thickBot="1">
      <c r="B159" s="241" t="s">
        <v>947</v>
      </c>
      <c r="C159" s="341" t="s">
        <v>1142</v>
      </c>
      <c r="D159" s="242">
        <f>SUM(D160:D160)</f>
        <v>0.3</v>
      </c>
      <c r="E159" s="242">
        <f>SUM(E160:E160)</f>
        <v>0</v>
      </c>
      <c r="F159" s="243"/>
      <c r="G159" s="244"/>
      <c r="H159" s="244"/>
      <c r="I159" s="245" t="s">
        <v>1143</v>
      </c>
      <c r="J159" s="246"/>
      <c r="K159" s="247"/>
      <c r="L159" s="248"/>
      <c r="M159" s="249"/>
      <c r="N159" s="250"/>
      <c r="O159" s="250"/>
      <c r="P159" s="251"/>
      <c r="Q159" s="252"/>
      <c r="R159" s="250"/>
      <c r="S159" s="250"/>
      <c r="T159" s="251"/>
      <c r="U159" s="252"/>
      <c r="V159" s="250"/>
      <c r="W159" s="250"/>
      <c r="X159" s="251"/>
      <c r="Y159" s="253"/>
    </row>
    <row r="160" spans="2:25" ht="30.75" thickBot="1">
      <c r="B160" s="358" t="s">
        <v>1144</v>
      </c>
      <c r="C160" s="348" t="s">
        <v>1145</v>
      </c>
      <c r="D160" s="12">
        <v>0.3</v>
      </c>
      <c r="E160" s="144">
        <f>(SUM(M160:X160)*D160)</f>
        <v>0</v>
      </c>
      <c r="F160" s="380">
        <v>43101</v>
      </c>
      <c r="G160" s="380">
        <v>43830</v>
      </c>
      <c r="H160" s="386"/>
      <c r="I160" s="170" t="s">
        <v>1146</v>
      </c>
      <c r="J160" s="170" t="s">
        <v>1137</v>
      </c>
      <c r="K160" s="474">
        <v>2000</v>
      </c>
      <c r="L160" s="44"/>
      <c r="M160" s="149"/>
      <c r="N160" s="72"/>
      <c r="O160" s="72"/>
      <c r="P160" s="73"/>
      <c r="Q160" s="149"/>
      <c r="R160" s="72"/>
      <c r="S160" s="72"/>
      <c r="T160" s="73"/>
      <c r="U160" s="149"/>
      <c r="V160" s="72"/>
      <c r="W160" s="72"/>
      <c r="X160" s="73"/>
      <c r="Y160" s="379"/>
    </row>
    <row r="161" spans="2:25" ht="36" customHeight="1" thickBot="1">
      <c r="B161" s="161" t="s">
        <v>27</v>
      </c>
      <c r="C161" s="337" t="s">
        <v>1155</v>
      </c>
      <c r="D161" s="162">
        <f>D162+D166+D170+D174+D178+D181+D183+D185</f>
        <v>1</v>
      </c>
      <c r="E161" s="162">
        <f>E162+E166+E170+E174+E178+E181+E183+E185</f>
        <v>0</v>
      </c>
      <c r="F161" s="163"/>
      <c r="G161" s="163"/>
      <c r="H161" s="163"/>
      <c r="I161" s="163"/>
      <c r="J161" s="163"/>
      <c r="K161" s="164"/>
      <c r="L161" s="164"/>
      <c r="M161" s="480"/>
      <c r="N161" s="166"/>
      <c r="O161" s="166"/>
      <c r="P161" s="167"/>
      <c r="Q161" s="168"/>
      <c r="R161" s="166"/>
      <c r="S161" s="166"/>
      <c r="T161" s="167"/>
      <c r="U161" s="168"/>
      <c r="V161" s="166"/>
      <c r="W161" s="166"/>
      <c r="X161" s="167"/>
      <c r="Y161" s="169"/>
    </row>
    <row r="162" spans="2:25" ht="68.25" customHeight="1" thickBot="1">
      <c r="B162" s="241" t="s">
        <v>15</v>
      </c>
      <c r="C162" s="341" t="s">
        <v>1156</v>
      </c>
      <c r="D162" s="242">
        <f>SUM(D163:D165)</f>
        <v>0.15000000000000002</v>
      </c>
      <c r="E162" s="242">
        <f>SUM(E163:E165)</f>
        <v>0</v>
      </c>
      <c r="F162" s="243"/>
      <c r="G162" s="244"/>
      <c r="H162" s="244"/>
      <c r="I162" s="245" t="s">
        <v>1161</v>
      </c>
      <c r="J162" s="246"/>
      <c r="K162" s="247"/>
      <c r="L162" s="248"/>
      <c r="M162" s="249"/>
      <c r="N162" s="250"/>
      <c r="O162" s="250"/>
      <c r="P162" s="251"/>
      <c r="Q162" s="252"/>
      <c r="R162" s="250"/>
      <c r="S162" s="250"/>
      <c r="T162" s="251"/>
      <c r="U162" s="252"/>
      <c r="V162" s="250"/>
      <c r="W162" s="250"/>
      <c r="X162" s="251"/>
      <c r="Y162" s="253"/>
    </row>
    <row r="163" spans="2:25" ht="49.5" customHeight="1">
      <c r="B163" s="335" t="s">
        <v>961</v>
      </c>
      <c r="C163" s="228" t="s">
        <v>1157</v>
      </c>
      <c r="D163" s="5">
        <v>0.05</v>
      </c>
      <c r="E163" s="5">
        <f>(SUM(M163:X163)*D163)</f>
        <v>0</v>
      </c>
      <c r="F163" s="363">
        <v>43466</v>
      </c>
      <c r="G163" s="363">
        <v>43830</v>
      </c>
      <c r="H163" s="316"/>
      <c r="I163" s="38" t="s">
        <v>1159</v>
      </c>
      <c r="J163" s="37" t="s">
        <v>1160</v>
      </c>
      <c r="K163" s="38"/>
      <c r="L163" s="39"/>
      <c r="M163" s="7"/>
      <c r="N163" s="69"/>
      <c r="O163" s="6"/>
      <c r="P163" s="70"/>
      <c r="Q163" s="7"/>
      <c r="R163" s="69"/>
      <c r="S163" s="388"/>
      <c r="T163" s="70"/>
      <c r="U163" s="7"/>
      <c r="V163" s="69"/>
      <c r="W163" s="6"/>
      <c r="X163" s="70"/>
      <c r="Y163" s="374"/>
    </row>
    <row r="164" spans="2:25" ht="51.75" customHeight="1">
      <c r="B164" s="335" t="s">
        <v>965</v>
      </c>
      <c r="C164" s="228" t="s">
        <v>1158</v>
      </c>
      <c r="D164" s="5">
        <v>0.05</v>
      </c>
      <c r="E164" s="5">
        <f>(SUM(M164:X164)*D164)</f>
        <v>0</v>
      </c>
      <c r="F164" s="363">
        <v>43466</v>
      </c>
      <c r="G164" s="363">
        <v>43830</v>
      </c>
      <c r="H164" s="316"/>
      <c r="I164" s="38" t="s">
        <v>861</v>
      </c>
      <c r="J164" s="37" t="s">
        <v>1160</v>
      </c>
      <c r="K164" s="38"/>
      <c r="L164" s="39"/>
      <c r="M164" s="7"/>
      <c r="N164" s="69"/>
      <c r="O164" s="6"/>
      <c r="P164" s="70"/>
      <c r="Q164" s="7"/>
      <c r="R164" s="69"/>
      <c r="S164" s="6"/>
      <c r="T164" s="70"/>
      <c r="U164" s="7"/>
      <c r="V164" s="69"/>
      <c r="W164" s="6"/>
      <c r="X164" s="70"/>
      <c r="Y164" s="374"/>
    </row>
    <row r="165" spans="2:25" ht="51" customHeight="1" thickBot="1">
      <c r="B165" s="358" t="s">
        <v>968</v>
      </c>
      <c r="C165" s="348" t="s">
        <v>1162</v>
      </c>
      <c r="D165" s="12">
        <v>0.05</v>
      </c>
      <c r="E165" s="12">
        <f>(SUM(M165:X165)*D165)</f>
        <v>0</v>
      </c>
      <c r="F165" s="380">
        <v>43466</v>
      </c>
      <c r="G165" s="380">
        <v>43830</v>
      </c>
      <c r="H165" s="174"/>
      <c r="I165" s="43" t="s">
        <v>865</v>
      </c>
      <c r="J165" s="170" t="s">
        <v>1160</v>
      </c>
      <c r="K165" s="170"/>
      <c r="L165" s="376"/>
      <c r="M165" s="482"/>
      <c r="N165" s="170"/>
      <c r="O165" s="170"/>
      <c r="P165" s="389"/>
      <c r="Q165" s="377"/>
      <c r="R165" s="170"/>
      <c r="S165" s="170"/>
      <c r="T165" s="389"/>
      <c r="U165" s="377"/>
      <c r="V165" s="14"/>
      <c r="W165" s="14"/>
      <c r="X165" s="73"/>
      <c r="Y165" s="379"/>
    </row>
    <row r="166" spans="2:25" ht="68.25" customHeight="1" thickBot="1">
      <c r="B166" s="241" t="s">
        <v>18</v>
      </c>
      <c r="C166" s="341" t="s">
        <v>1052</v>
      </c>
      <c r="D166" s="242">
        <f>SUM(D167:D169)</f>
        <v>0.15000000000000002</v>
      </c>
      <c r="E166" s="242">
        <f>SUM(E167:E169)</f>
        <v>0</v>
      </c>
      <c r="F166" s="243"/>
      <c r="G166" s="244"/>
      <c r="H166" s="244"/>
      <c r="I166" s="245" t="s">
        <v>1166</v>
      </c>
      <c r="J166" s="246"/>
      <c r="K166" s="247"/>
      <c r="L166" s="248"/>
      <c r="M166" s="249"/>
      <c r="N166" s="250"/>
      <c r="O166" s="250"/>
      <c r="P166" s="251"/>
      <c r="Q166" s="252"/>
      <c r="R166" s="250"/>
      <c r="S166" s="250"/>
      <c r="T166" s="251"/>
      <c r="U166" s="252"/>
      <c r="V166" s="250"/>
      <c r="W166" s="250"/>
      <c r="X166" s="251"/>
      <c r="Y166" s="253"/>
    </row>
    <row r="167" spans="2:25" ht="40.5" customHeight="1">
      <c r="B167" s="335" t="s">
        <v>1041</v>
      </c>
      <c r="C167" s="390" t="s">
        <v>1163</v>
      </c>
      <c r="D167" s="5">
        <v>0.05</v>
      </c>
      <c r="E167" s="5">
        <f>(SUM(M167:X167)*D167)</f>
        <v>0</v>
      </c>
      <c r="F167" s="363">
        <v>43466</v>
      </c>
      <c r="G167" s="363">
        <v>43830</v>
      </c>
      <c r="H167" s="316"/>
      <c r="I167" s="38" t="s">
        <v>1159</v>
      </c>
      <c r="J167" s="37" t="s">
        <v>1160</v>
      </c>
      <c r="K167" s="38"/>
      <c r="L167" s="39"/>
      <c r="M167" s="7"/>
      <c r="N167" s="69"/>
      <c r="O167" s="69"/>
      <c r="P167" s="70"/>
      <c r="Q167" s="143"/>
      <c r="R167" s="69"/>
      <c r="S167" s="388"/>
      <c r="T167" s="360"/>
      <c r="U167" s="238"/>
      <c r="V167" s="239"/>
      <c r="W167" s="239"/>
      <c r="X167" s="360"/>
      <c r="Y167" s="374"/>
    </row>
    <row r="168" spans="2:25" ht="30">
      <c r="B168" s="335" t="s">
        <v>978</v>
      </c>
      <c r="C168" s="390" t="s">
        <v>1164</v>
      </c>
      <c r="D168" s="5">
        <v>0.05</v>
      </c>
      <c r="E168" s="5">
        <f>(SUM(M168:X168)*D168)</f>
        <v>0</v>
      </c>
      <c r="F168" s="363">
        <v>43466</v>
      </c>
      <c r="G168" s="363">
        <v>43830</v>
      </c>
      <c r="H168" s="316"/>
      <c r="I168" s="38" t="s">
        <v>861</v>
      </c>
      <c r="J168" s="37" t="s">
        <v>1160</v>
      </c>
      <c r="K168" s="38"/>
      <c r="L168" s="39"/>
      <c r="M168" s="143"/>
      <c r="N168" s="239"/>
      <c r="O168" s="69"/>
      <c r="P168" s="360"/>
      <c r="Q168" s="143"/>
      <c r="R168" s="239"/>
      <c r="S168" s="69"/>
      <c r="T168" s="360"/>
      <c r="U168" s="143"/>
      <c r="V168" s="239"/>
      <c r="W168" s="69"/>
      <c r="X168" s="360"/>
      <c r="Y168" s="374"/>
    </row>
    <row r="169" spans="2:25" ht="30.75" thickBot="1">
      <c r="B169" s="358" t="s">
        <v>979</v>
      </c>
      <c r="C169" s="348" t="s">
        <v>1165</v>
      </c>
      <c r="D169" s="12">
        <v>0.05</v>
      </c>
      <c r="E169" s="12">
        <f>(SUM(M169:X169)*D169)</f>
        <v>0</v>
      </c>
      <c r="F169" s="380">
        <v>43466</v>
      </c>
      <c r="G169" s="380">
        <v>43830</v>
      </c>
      <c r="H169" s="174"/>
      <c r="I169" s="43" t="s">
        <v>865</v>
      </c>
      <c r="J169" s="170" t="s">
        <v>1160</v>
      </c>
      <c r="K169" s="170"/>
      <c r="L169" s="376"/>
      <c r="M169" s="482"/>
      <c r="N169" s="170"/>
      <c r="O169" s="170"/>
      <c r="P169" s="392"/>
      <c r="Q169" s="377"/>
      <c r="R169" s="170"/>
      <c r="S169" s="170"/>
      <c r="T169" s="389"/>
      <c r="U169" s="391"/>
      <c r="V169" s="72"/>
      <c r="W169" s="72"/>
      <c r="X169" s="73"/>
      <c r="Y169" s="379"/>
    </row>
    <row r="170" spans="2:25" ht="51" customHeight="1" thickBot="1">
      <c r="B170" s="241" t="s">
        <v>17</v>
      </c>
      <c r="C170" s="341" t="s">
        <v>1167</v>
      </c>
      <c r="D170" s="242">
        <f>SUM(D171:D173)</f>
        <v>0.15000000000000002</v>
      </c>
      <c r="E170" s="242">
        <f>SUM(E171:E173)</f>
        <v>0</v>
      </c>
      <c r="F170" s="243"/>
      <c r="G170" s="244"/>
      <c r="H170" s="244"/>
      <c r="I170" s="245" t="s">
        <v>1170</v>
      </c>
      <c r="J170" s="246"/>
      <c r="K170" s="247"/>
      <c r="L170" s="248"/>
      <c r="M170" s="249"/>
      <c r="N170" s="250"/>
      <c r="O170" s="250"/>
      <c r="P170" s="251"/>
      <c r="Q170" s="252"/>
      <c r="R170" s="250"/>
      <c r="S170" s="250"/>
      <c r="T170" s="251"/>
      <c r="U170" s="252"/>
      <c r="V170" s="250"/>
      <c r="W170" s="250"/>
      <c r="X170" s="251"/>
      <c r="Y170" s="253"/>
    </row>
    <row r="171" spans="2:25" ht="38.25" customHeight="1">
      <c r="B171" s="335" t="s">
        <v>983</v>
      </c>
      <c r="C171" s="390" t="s">
        <v>1176</v>
      </c>
      <c r="D171" s="5">
        <v>0.05</v>
      </c>
      <c r="E171" s="5">
        <f>(SUM(M171:X171)*D171)</f>
        <v>0</v>
      </c>
      <c r="F171" s="363">
        <v>43466</v>
      </c>
      <c r="G171" s="363">
        <v>43830</v>
      </c>
      <c r="H171" s="316"/>
      <c r="I171" s="38" t="s">
        <v>1171</v>
      </c>
      <c r="J171" s="37" t="s">
        <v>1160</v>
      </c>
      <c r="K171" s="38"/>
      <c r="L171" s="39"/>
      <c r="M171" s="7"/>
      <c r="N171" s="69"/>
      <c r="O171" s="6"/>
      <c r="P171" s="70"/>
      <c r="Q171" s="7"/>
      <c r="R171" s="69"/>
      <c r="S171" s="388"/>
      <c r="T171" s="70"/>
      <c r="U171" s="7"/>
      <c r="V171" s="69"/>
      <c r="W171" s="6"/>
      <c r="X171" s="70"/>
      <c r="Y171" s="374"/>
    </row>
    <row r="172" spans="2:25" ht="34.5" customHeight="1">
      <c r="B172" s="335" t="s">
        <v>984</v>
      </c>
      <c r="C172" s="390" t="s">
        <v>1168</v>
      </c>
      <c r="D172" s="5">
        <v>0.05</v>
      </c>
      <c r="E172" s="5">
        <f>(SUM(M172:X172)*D172)</f>
        <v>0</v>
      </c>
      <c r="F172" s="363">
        <v>43466</v>
      </c>
      <c r="G172" s="363">
        <v>43830</v>
      </c>
      <c r="H172" s="316"/>
      <c r="I172" s="38" t="s">
        <v>1171</v>
      </c>
      <c r="J172" s="37" t="s">
        <v>1160</v>
      </c>
      <c r="K172" s="38"/>
      <c r="L172" s="39"/>
      <c r="M172" s="7"/>
      <c r="N172" s="69"/>
      <c r="O172" s="6"/>
      <c r="P172" s="70"/>
      <c r="Q172" s="7"/>
      <c r="R172" s="69"/>
      <c r="S172" s="6"/>
      <c r="T172" s="70"/>
      <c r="U172" s="7"/>
      <c r="V172" s="69"/>
      <c r="W172" s="6"/>
      <c r="X172" s="70"/>
      <c r="Y172" s="374"/>
    </row>
    <row r="173" spans="2:25" ht="36" customHeight="1" thickBot="1">
      <c r="B173" s="358" t="s">
        <v>1088</v>
      </c>
      <c r="C173" s="348" t="s">
        <v>1169</v>
      </c>
      <c r="D173" s="12">
        <v>0.05</v>
      </c>
      <c r="E173" s="12">
        <f>(SUM(M173:X173)*D173)</f>
        <v>0</v>
      </c>
      <c r="F173" s="380">
        <v>43466</v>
      </c>
      <c r="G173" s="380">
        <v>43830</v>
      </c>
      <c r="H173" s="174"/>
      <c r="I173" s="43" t="s">
        <v>1171</v>
      </c>
      <c r="J173" s="170" t="s">
        <v>1160</v>
      </c>
      <c r="K173" s="170"/>
      <c r="L173" s="376"/>
      <c r="M173" s="483"/>
      <c r="N173" s="395"/>
      <c r="O173" s="394"/>
      <c r="P173" s="389"/>
      <c r="Q173" s="393"/>
      <c r="R173" s="395"/>
      <c r="S173" s="394"/>
      <c r="T173" s="389"/>
      <c r="U173" s="393"/>
      <c r="V173" s="72"/>
      <c r="W173" s="14"/>
      <c r="X173" s="73"/>
      <c r="Y173" s="379"/>
    </row>
    <row r="174" spans="2:25" ht="51.75" customHeight="1" thickBot="1">
      <c r="B174" s="241" t="s">
        <v>16</v>
      </c>
      <c r="C174" s="341" t="s">
        <v>1172</v>
      </c>
      <c r="D174" s="242">
        <f>SUM(D175:D177)</f>
        <v>0.15000000000000002</v>
      </c>
      <c r="E174" s="242">
        <f>SUM(E175:E177)</f>
        <v>0</v>
      </c>
      <c r="F174" s="243"/>
      <c r="G174" s="244"/>
      <c r="H174" s="244"/>
      <c r="I174" s="245" t="s">
        <v>1173</v>
      </c>
      <c r="J174" s="246"/>
      <c r="K174" s="247"/>
      <c r="L174" s="248"/>
      <c r="M174" s="249"/>
      <c r="N174" s="250"/>
      <c r="O174" s="250"/>
      <c r="P174" s="251"/>
      <c r="Q174" s="252"/>
      <c r="R174" s="250"/>
      <c r="S174" s="250"/>
      <c r="T174" s="251"/>
      <c r="U174" s="252"/>
      <c r="V174" s="250"/>
      <c r="W174" s="250"/>
      <c r="X174" s="251"/>
      <c r="Y174" s="253"/>
    </row>
    <row r="175" spans="2:25" ht="30">
      <c r="B175" s="335" t="s">
        <v>1027</v>
      </c>
      <c r="C175" s="390" t="s">
        <v>1175</v>
      </c>
      <c r="D175" s="5">
        <v>0.05</v>
      </c>
      <c r="E175" s="5">
        <f>(SUM(M175:X175)*D175)</f>
        <v>0</v>
      </c>
      <c r="F175" s="363">
        <v>43466</v>
      </c>
      <c r="G175" s="363">
        <v>43830</v>
      </c>
      <c r="H175" s="316"/>
      <c r="I175" s="38" t="s">
        <v>1171</v>
      </c>
      <c r="J175" s="37" t="s">
        <v>1160</v>
      </c>
      <c r="K175" s="38"/>
      <c r="L175" s="39"/>
      <c r="M175" s="7"/>
      <c r="N175" s="69"/>
      <c r="O175" s="6"/>
      <c r="P175" s="70"/>
      <c r="Q175" s="7"/>
      <c r="R175" s="69"/>
      <c r="S175" s="388"/>
      <c r="T175" s="70"/>
      <c r="U175" s="7"/>
      <c r="V175" s="69"/>
      <c r="W175" s="6"/>
      <c r="X175" s="70"/>
      <c r="Y175" s="374"/>
    </row>
    <row r="176" spans="2:25" ht="35.25" customHeight="1">
      <c r="B176" s="335" t="s">
        <v>1066</v>
      </c>
      <c r="C176" s="390" t="s">
        <v>1174</v>
      </c>
      <c r="D176" s="5">
        <v>0.05</v>
      </c>
      <c r="E176" s="5">
        <f>(SUM(M176:X176)*D176)</f>
        <v>0</v>
      </c>
      <c r="F176" s="363">
        <v>43466</v>
      </c>
      <c r="G176" s="363">
        <v>43830</v>
      </c>
      <c r="H176" s="316"/>
      <c r="I176" s="38" t="s">
        <v>1171</v>
      </c>
      <c r="J176" s="37" t="s">
        <v>1160</v>
      </c>
      <c r="K176" s="38"/>
      <c r="L176" s="39"/>
      <c r="M176" s="7"/>
      <c r="N176" s="69"/>
      <c r="O176" s="6"/>
      <c r="P176" s="70"/>
      <c r="Q176" s="7"/>
      <c r="R176" s="69"/>
      <c r="S176" s="6"/>
      <c r="T176" s="70"/>
      <c r="U176" s="7"/>
      <c r="V176" s="69"/>
      <c r="W176" s="6"/>
      <c r="X176" s="70"/>
      <c r="Y176" s="374"/>
    </row>
    <row r="177" spans="2:25" ht="34.5" customHeight="1" thickBot="1">
      <c r="B177" s="358" t="s">
        <v>1090</v>
      </c>
      <c r="C177" s="348" t="s">
        <v>1177</v>
      </c>
      <c r="D177" s="12">
        <v>0.05</v>
      </c>
      <c r="E177" s="12">
        <f>(SUM(M177:X177)*D177)</f>
        <v>0</v>
      </c>
      <c r="F177" s="380">
        <v>43466</v>
      </c>
      <c r="G177" s="380">
        <v>43830</v>
      </c>
      <c r="H177" s="174"/>
      <c r="I177" s="43" t="s">
        <v>1171</v>
      </c>
      <c r="J177" s="170" t="s">
        <v>1160</v>
      </c>
      <c r="K177" s="170"/>
      <c r="L177" s="376"/>
      <c r="M177" s="483"/>
      <c r="N177" s="395"/>
      <c r="O177" s="394"/>
      <c r="P177" s="389"/>
      <c r="Q177" s="393"/>
      <c r="R177" s="395"/>
      <c r="S177" s="394"/>
      <c r="T177" s="389"/>
      <c r="U177" s="393"/>
      <c r="V177" s="72"/>
      <c r="W177" s="14"/>
      <c r="X177" s="73"/>
      <c r="Y177" s="379"/>
    </row>
    <row r="178" spans="2:25" ht="51.75" customHeight="1" thickBot="1">
      <c r="B178" s="241" t="s">
        <v>928</v>
      </c>
      <c r="C178" s="341" t="s">
        <v>1178</v>
      </c>
      <c r="D178" s="242">
        <f>SUM(D179:D180)</f>
        <v>0.15000000000000002</v>
      </c>
      <c r="E178" s="242">
        <f>SUM(E179:E180)</f>
        <v>0</v>
      </c>
      <c r="F178" s="243"/>
      <c r="G178" s="244"/>
      <c r="H178" s="244"/>
      <c r="I178" s="245" t="s">
        <v>1181</v>
      </c>
      <c r="J178" s="246"/>
      <c r="K178" s="247"/>
      <c r="L178" s="248"/>
      <c r="M178" s="249"/>
      <c r="N178" s="250"/>
      <c r="O178" s="250"/>
      <c r="P178" s="251"/>
      <c r="Q178" s="252"/>
      <c r="R178" s="250"/>
      <c r="S178" s="250"/>
      <c r="T178" s="251"/>
      <c r="U178" s="252"/>
      <c r="V178" s="250"/>
      <c r="W178" s="250"/>
      <c r="X178" s="251"/>
      <c r="Y178" s="253"/>
    </row>
    <row r="179" spans="2:25" ht="30">
      <c r="B179" s="335" t="s">
        <v>1028</v>
      </c>
      <c r="C179" s="390" t="s">
        <v>1179</v>
      </c>
      <c r="D179" s="5">
        <v>0.1</v>
      </c>
      <c r="E179" s="5">
        <f>(SUM(M179:X179)*D179)</f>
        <v>0</v>
      </c>
      <c r="F179" s="363">
        <v>43466</v>
      </c>
      <c r="G179" s="363">
        <v>43830</v>
      </c>
      <c r="H179" s="316"/>
      <c r="I179" s="38" t="s">
        <v>1171</v>
      </c>
      <c r="J179" s="37" t="s">
        <v>1160</v>
      </c>
      <c r="K179" s="38"/>
      <c r="L179" s="39"/>
      <c r="M179" s="143"/>
      <c r="N179" s="69"/>
      <c r="O179" s="69"/>
      <c r="P179" s="70"/>
      <c r="Q179" s="143"/>
      <c r="R179" s="69"/>
      <c r="S179" s="387"/>
      <c r="T179" s="70"/>
      <c r="U179" s="143"/>
      <c r="V179" s="69"/>
      <c r="W179" s="69"/>
      <c r="X179" s="70"/>
      <c r="Y179" s="374"/>
    </row>
    <row r="180" spans="2:25" ht="30.75" thickBot="1">
      <c r="B180" s="358" t="s">
        <v>1031</v>
      </c>
      <c r="C180" s="348" t="s">
        <v>1180</v>
      </c>
      <c r="D180" s="12">
        <v>0.05</v>
      </c>
      <c r="E180" s="12">
        <f>(SUM(M180:X180)*D180)</f>
        <v>0</v>
      </c>
      <c r="F180" s="380">
        <v>43466</v>
      </c>
      <c r="G180" s="380">
        <v>43830</v>
      </c>
      <c r="H180" s="174"/>
      <c r="I180" s="43" t="s">
        <v>1171</v>
      </c>
      <c r="J180" s="170" t="s">
        <v>1160</v>
      </c>
      <c r="K180" s="170"/>
      <c r="L180" s="376"/>
      <c r="M180" s="484"/>
      <c r="N180" s="395"/>
      <c r="O180" s="395"/>
      <c r="P180" s="389"/>
      <c r="Q180" s="391"/>
      <c r="R180" s="395"/>
      <c r="S180" s="395"/>
      <c r="T180" s="389"/>
      <c r="U180" s="391"/>
      <c r="V180" s="72"/>
      <c r="W180" s="72"/>
      <c r="X180" s="73"/>
      <c r="Y180" s="379"/>
    </row>
    <row r="181" spans="2:25" ht="70.5" customHeight="1" thickBot="1">
      <c r="B181" s="241" t="s">
        <v>933</v>
      </c>
      <c r="C181" s="341" t="s">
        <v>1182</v>
      </c>
      <c r="D181" s="242">
        <f>SUM(D182)</f>
        <v>0.1</v>
      </c>
      <c r="E181" s="242">
        <f>SUM(E182)</f>
        <v>0</v>
      </c>
      <c r="F181" s="243"/>
      <c r="G181" s="244"/>
      <c r="H181" s="244"/>
      <c r="I181" s="245" t="s">
        <v>1184</v>
      </c>
      <c r="J181" s="246"/>
      <c r="K181" s="247"/>
      <c r="L181" s="248"/>
      <c r="M181" s="249"/>
      <c r="N181" s="250"/>
      <c r="O181" s="250"/>
      <c r="P181" s="251"/>
      <c r="Q181" s="252"/>
      <c r="R181" s="250"/>
      <c r="S181" s="250"/>
      <c r="T181" s="251"/>
      <c r="U181" s="252"/>
      <c r="V181" s="250"/>
      <c r="W181" s="250"/>
      <c r="X181" s="251"/>
      <c r="Y181" s="253"/>
    </row>
    <row r="182" spans="2:25" ht="45.75" thickBot="1">
      <c r="B182" s="358" t="s">
        <v>1033</v>
      </c>
      <c r="C182" s="348" t="s">
        <v>1183</v>
      </c>
      <c r="D182" s="12">
        <v>0.1</v>
      </c>
      <c r="E182" s="12">
        <f>(SUM(M182:X182)*D182)</f>
        <v>0</v>
      </c>
      <c r="F182" s="380">
        <v>43466</v>
      </c>
      <c r="G182" s="380">
        <v>43830</v>
      </c>
      <c r="H182" s="174"/>
      <c r="I182" s="43" t="s">
        <v>1171</v>
      </c>
      <c r="J182" s="170" t="s">
        <v>1160</v>
      </c>
      <c r="K182" s="170"/>
      <c r="L182" s="376"/>
      <c r="M182" s="484"/>
      <c r="N182" s="395"/>
      <c r="O182" s="395"/>
      <c r="P182" s="389"/>
      <c r="Q182" s="391"/>
      <c r="R182" s="395"/>
      <c r="S182" s="395"/>
      <c r="T182" s="389"/>
      <c r="U182" s="391"/>
      <c r="V182" s="72"/>
      <c r="W182" s="72"/>
      <c r="X182" s="73"/>
      <c r="Y182" s="379"/>
    </row>
    <row r="183" spans="2:25" ht="60.75" thickBot="1">
      <c r="B183" s="241" t="s">
        <v>947</v>
      </c>
      <c r="C183" s="341" t="s">
        <v>1186</v>
      </c>
      <c r="D183" s="242">
        <f>SUM(D184)</f>
        <v>0.1</v>
      </c>
      <c r="E183" s="242">
        <f>SUM(E184)</f>
        <v>0</v>
      </c>
      <c r="F183" s="243"/>
      <c r="G183" s="244"/>
      <c r="H183" s="244"/>
      <c r="I183" s="245" t="s">
        <v>1185</v>
      </c>
      <c r="J183" s="246"/>
      <c r="K183" s="247"/>
      <c r="L183" s="248"/>
      <c r="M183" s="249"/>
      <c r="N183" s="250"/>
      <c r="O183" s="250"/>
      <c r="P183" s="251"/>
      <c r="Q183" s="252"/>
      <c r="R183" s="250"/>
      <c r="S183" s="250"/>
      <c r="T183" s="251"/>
      <c r="U183" s="252"/>
      <c r="V183" s="250"/>
      <c r="W183" s="250"/>
      <c r="X183" s="251"/>
      <c r="Y183" s="253"/>
    </row>
    <row r="184" spans="2:25" ht="36" customHeight="1" thickBot="1">
      <c r="B184" s="358" t="s">
        <v>1144</v>
      </c>
      <c r="C184" s="348" t="s">
        <v>1187</v>
      </c>
      <c r="D184" s="12">
        <v>0.1</v>
      </c>
      <c r="E184" s="12">
        <f>(SUM(M184:X184)*D184)</f>
        <v>0</v>
      </c>
      <c r="F184" s="380">
        <v>43466</v>
      </c>
      <c r="G184" s="380">
        <v>43830</v>
      </c>
      <c r="H184" s="174"/>
      <c r="I184" s="43" t="s">
        <v>1171</v>
      </c>
      <c r="J184" s="170" t="s">
        <v>1160</v>
      </c>
      <c r="K184" s="170"/>
      <c r="L184" s="376"/>
      <c r="M184" s="483"/>
      <c r="N184" s="395"/>
      <c r="O184" s="394"/>
      <c r="P184" s="389"/>
      <c r="Q184" s="393"/>
      <c r="R184" s="395"/>
      <c r="S184" s="394"/>
      <c r="T184" s="389"/>
      <c r="U184" s="393"/>
      <c r="V184" s="72"/>
      <c r="W184" s="14"/>
      <c r="X184" s="73"/>
      <c r="Y184" s="379"/>
    </row>
    <row r="185" spans="2:25" ht="62.25" customHeight="1" thickBot="1">
      <c r="B185" s="241" t="s">
        <v>952</v>
      </c>
      <c r="C185" s="341" t="s">
        <v>1190</v>
      </c>
      <c r="D185" s="242">
        <f>SUM(D186)</f>
        <v>0.05</v>
      </c>
      <c r="E185" s="242">
        <f>SUM(E186)</f>
        <v>0</v>
      </c>
      <c r="F185" s="243"/>
      <c r="G185" s="244"/>
      <c r="H185" s="244"/>
      <c r="I185" s="245" t="s">
        <v>1189</v>
      </c>
      <c r="J185" s="246"/>
      <c r="K185" s="247"/>
      <c r="L185" s="248"/>
      <c r="M185" s="249"/>
      <c r="N185" s="250"/>
      <c r="O185" s="250"/>
      <c r="P185" s="251"/>
      <c r="Q185" s="252"/>
      <c r="R185" s="250"/>
      <c r="S185" s="250"/>
      <c r="T185" s="251"/>
      <c r="U185" s="252"/>
      <c r="V185" s="250"/>
      <c r="W185" s="250"/>
      <c r="X185" s="251"/>
      <c r="Y185" s="253"/>
    </row>
    <row r="186" spans="2:25" ht="49.5" customHeight="1" thickBot="1">
      <c r="B186" s="358" t="s">
        <v>1188</v>
      </c>
      <c r="C186" s="348" t="s">
        <v>1192</v>
      </c>
      <c r="D186" s="12">
        <v>0.05</v>
      </c>
      <c r="E186" s="12">
        <f>(SUM(M186:X186)*D186)</f>
        <v>0</v>
      </c>
      <c r="F186" s="380">
        <v>43466</v>
      </c>
      <c r="G186" s="380">
        <v>43830</v>
      </c>
      <c r="H186" s="174"/>
      <c r="I186" s="170" t="s">
        <v>1191</v>
      </c>
      <c r="J186" s="170" t="s">
        <v>1160</v>
      </c>
      <c r="K186" s="170"/>
      <c r="L186" s="376"/>
      <c r="M186" s="483"/>
      <c r="N186" s="394"/>
      <c r="O186" s="394"/>
      <c r="P186" s="389"/>
      <c r="Q186" s="393"/>
      <c r="R186" s="394"/>
      <c r="S186" s="395"/>
      <c r="T186" s="392"/>
      <c r="U186" s="393"/>
      <c r="V186" s="72"/>
      <c r="W186" s="14"/>
      <c r="X186" s="73"/>
      <c r="Y186" s="379"/>
    </row>
    <row r="187" spans="2:25" ht="36" customHeight="1" thickBot="1">
      <c r="B187" s="161" t="s">
        <v>27</v>
      </c>
      <c r="C187" s="337" t="s">
        <v>1193</v>
      </c>
      <c r="D187" s="162">
        <f>SUM(D188+D194+D199+D201+D204+D208+D211+D215)</f>
        <v>1</v>
      </c>
      <c r="E187" s="162">
        <f>SUM(E188+E194+E199+E201+E204+E208+E211+E215)</f>
        <v>0</v>
      </c>
      <c r="F187" s="163"/>
      <c r="G187" s="163"/>
      <c r="H187" s="163"/>
      <c r="I187" s="163"/>
      <c r="J187" s="163"/>
      <c r="K187" s="164"/>
      <c r="L187" s="164"/>
      <c r="M187" s="480"/>
      <c r="N187" s="166"/>
      <c r="O187" s="166"/>
      <c r="P187" s="167"/>
      <c r="Q187" s="168"/>
      <c r="R187" s="166"/>
      <c r="S187" s="166"/>
      <c r="T187" s="167"/>
      <c r="U187" s="168"/>
      <c r="V187" s="166"/>
      <c r="W187" s="166"/>
      <c r="X187" s="167"/>
      <c r="Y187" s="169"/>
    </row>
    <row r="188" spans="2:25" ht="62.25" customHeight="1" thickBot="1">
      <c r="B188" s="241" t="s">
        <v>15</v>
      </c>
      <c r="C188" s="341" t="s">
        <v>1194</v>
      </c>
      <c r="D188" s="242">
        <f>SUM(D189:D193)</f>
        <v>0.21000000000000002</v>
      </c>
      <c r="E188" s="242">
        <f>SUM(E189:E193)</f>
        <v>0</v>
      </c>
      <c r="F188" s="243"/>
      <c r="G188" s="244"/>
      <c r="H188" s="244"/>
      <c r="I188" s="245" t="s">
        <v>1226</v>
      </c>
      <c r="J188" s="246"/>
      <c r="K188" s="247"/>
      <c r="L188" s="248"/>
      <c r="M188" s="249"/>
      <c r="N188" s="250"/>
      <c r="O188" s="250"/>
      <c r="P188" s="251"/>
      <c r="Q188" s="252"/>
      <c r="R188" s="250"/>
      <c r="S188" s="250"/>
      <c r="T188" s="251"/>
      <c r="U188" s="252"/>
      <c r="V188" s="250"/>
      <c r="W188" s="250"/>
      <c r="X188" s="251"/>
      <c r="Y188" s="253"/>
    </row>
    <row r="189" spans="2:25" ht="72" customHeight="1">
      <c r="B189" s="9" t="s">
        <v>961</v>
      </c>
      <c r="C189" s="228" t="s">
        <v>1225</v>
      </c>
      <c r="D189" s="5">
        <v>0.04</v>
      </c>
      <c r="E189" s="5">
        <f>(SUM(M189:X189)*D189)</f>
        <v>0</v>
      </c>
      <c r="F189" s="2">
        <v>43466</v>
      </c>
      <c r="G189" s="36">
        <v>43830</v>
      </c>
      <c r="H189" s="36"/>
      <c r="I189" s="37" t="s">
        <v>1195</v>
      </c>
      <c r="J189" s="37" t="s">
        <v>1196</v>
      </c>
      <c r="K189" s="81"/>
      <c r="L189" s="39"/>
      <c r="M189" s="7"/>
      <c r="N189" s="396"/>
      <c r="O189" s="396"/>
      <c r="P189" s="396"/>
      <c r="Q189" s="143"/>
      <c r="R189" s="397"/>
      <c r="S189" s="396"/>
      <c r="T189" s="397"/>
      <c r="U189" s="7"/>
      <c r="V189" s="426"/>
      <c r="W189" s="426"/>
      <c r="X189" s="396"/>
      <c r="Y189" s="40" t="s">
        <v>1230</v>
      </c>
    </row>
    <row r="190" spans="2:25" ht="53.25" customHeight="1">
      <c r="B190" s="9" t="s">
        <v>965</v>
      </c>
      <c r="C190" s="420" t="s">
        <v>1197</v>
      </c>
      <c r="D190" s="5">
        <v>0.05</v>
      </c>
      <c r="E190" s="5">
        <f t="shared" ref="E190:E193" si="2">(SUM(M190:X190)*D190)</f>
        <v>0</v>
      </c>
      <c r="F190" s="2">
        <v>43466</v>
      </c>
      <c r="G190" s="36">
        <v>43830</v>
      </c>
      <c r="H190" s="36"/>
      <c r="I190" s="37" t="s">
        <v>1228</v>
      </c>
      <c r="J190" s="37" t="s">
        <v>1196</v>
      </c>
      <c r="K190" s="81"/>
      <c r="L190" s="39"/>
      <c r="M190" s="7"/>
      <c r="N190" s="69"/>
      <c r="O190" s="69"/>
      <c r="P190" s="360"/>
      <c r="Q190" s="359"/>
      <c r="R190" s="69"/>
      <c r="S190" s="239"/>
      <c r="T190" s="70"/>
      <c r="U190" s="68"/>
      <c r="V190" s="239"/>
      <c r="W190" s="239"/>
      <c r="X190" s="8"/>
      <c r="Y190" s="40" t="s">
        <v>1231</v>
      </c>
    </row>
    <row r="191" spans="2:25" ht="45">
      <c r="B191" s="9" t="s">
        <v>968</v>
      </c>
      <c r="C191" s="421" t="s">
        <v>1198</v>
      </c>
      <c r="D191" s="5">
        <v>0.04</v>
      </c>
      <c r="E191" s="5">
        <f t="shared" si="2"/>
        <v>0</v>
      </c>
      <c r="F191" s="36">
        <v>43466</v>
      </c>
      <c r="G191" s="36">
        <v>43830</v>
      </c>
      <c r="H191" s="139"/>
      <c r="I191" s="176" t="s">
        <v>1229</v>
      </c>
      <c r="J191" s="176" t="s">
        <v>1196</v>
      </c>
      <c r="K191" s="264"/>
      <c r="L191" s="141"/>
      <c r="M191" s="265"/>
      <c r="N191" s="266"/>
      <c r="O191" s="398"/>
      <c r="P191" s="155"/>
      <c r="Q191" s="156"/>
      <c r="R191" s="398"/>
      <c r="S191" s="154"/>
      <c r="T191" s="369"/>
      <c r="U191" s="156"/>
      <c r="V191" s="154"/>
      <c r="W191" s="398"/>
      <c r="X191" s="399"/>
      <c r="Y191" s="269" t="s">
        <v>1199</v>
      </c>
    </row>
    <row r="192" spans="2:25" ht="38.25" customHeight="1">
      <c r="B192" s="9" t="s">
        <v>970</v>
      </c>
      <c r="C192" s="422" t="s">
        <v>1227</v>
      </c>
      <c r="D192" s="5">
        <v>0.04</v>
      </c>
      <c r="E192" s="5">
        <f t="shared" si="2"/>
        <v>0</v>
      </c>
      <c r="F192" s="36">
        <v>43466</v>
      </c>
      <c r="G192" s="36">
        <v>43830</v>
      </c>
      <c r="H192" s="36"/>
      <c r="I192" s="37" t="s">
        <v>1200</v>
      </c>
      <c r="J192" s="37" t="s">
        <v>1196</v>
      </c>
      <c r="K192" s="38"/>
      <c r="L192" s="400"/>
      <c r="M192" s="7"/>
      <c r="N192" s="239"/>
      <c r="O192" s="239"/>
      <c r="P192" s="239"/>
      <c r="Q192" s="7"/>
      <c r="R192" s="239"/>
      <c r="S192" s="239"/>
      <c r="T192" s="70"/>
      <c r="U192" s="69"/>
      <c r="V192" s="69"/>
      <c r="W192" s="69"/>
      <c r="X192" s="239"/>
      <c r="Y192" s="269" t="s">
        <v>1232</v>
      </c>
    </row>
    <row r="193" spans="2:25" ht="30.75" thickBot="1">
      <c r="B193" s="9" t="s">
        <v>972</v>
      </c>
      <c r="C193" s="423" t="s">
        <v>1201</v>
      </c>
      <c r="D193" s="51">
        <v>0.04</v>
      </c>
      <c r="E193" s="5">
        <f t="shared" si="2"/>
        <v>0</v>
      </c>
      <c r="F193" s="256">
        <v>43466</v>
      </c>
      <c r="G193" s="36">
        <v>43769</v>
      </c>
      <c r="H193" s="401"/>
      <c r="I193" s="402" t="s">
        <v>1202</v>
      </c>
      <c r="J193" s="402" t="s">
        <v>1196</v>
      </c>
      <c r="K193" s="403"/>
      <c r="L193" s="404"/>
      <c r="M193" s="405"/>
      <c r="N193" s="406"/>
      <c r="O193" s="427"/>
      <c r="P193" s="428"/>
      <c r="Q193" s="429"/>
      <c r="R193" s="427"/>
      <c r="S193" s="427"/>
      <c r="T193" s="428"/>
      <c r="U193" s="429"/>
      <c r="V193" s="427"/>
      <c r="W193" s="406"/>
      <c r="X193" s="407"/>
      <c r="Y193" s="269"/>
    </row>
    <row r="194" spans="2:25" ht="62.25" customHeight="1" thickBot="1">
      <c r="B194" s="241" t="s">
        <v>18</v>
      </c>
      <c r="C194" s="341" t="s">
        <v>1203</v>
      </c>
      <c r="D194" s="242">
        <f>SUM(D195:D198)</f>
        <v>0.19000000000000003</v>
      </c>
      <c r="E194" s="242">
        <f>SUM(E195:E198)</f>
        <v>0</v>
      </c>
      <c r="F194" s="243"/>
      <c r="G194" s="244"/>
      <c r="H194" s="244"/>
      <c r="I194" s="245" t="s">
        <v>1236</v>
      </c>
      <c r="J194" s="246"/>
      <c r="K194" s="247"/>
      <c r="L194" s="248"/>
      <c r="M194" s="249"/>
      <c r="N194" s="250"/>
      <c r="O194" s="250"/>
      <c r="P194" s="251"/>
      <c r="Q194" s="252"/>
      <c r="R194" s="250"/>
      <c r="S194" s="250"/>
      <c r="T194" s="251"/>
      <c r="U194" s="252"/>
      <c r="V194" s="250"/>
      <c r="W194" s="250"/>
      <c r="X194" s="251"/>
      <c r="Y194" s="253"/>
    </row>
    <row r="195" spans="2:25" ht="50.25" customHeight="1">
      <c r="B195" s="9" t="s">
        <v>1041</v>
      </c>
      <c r="C195" s="424" t="s">
        <v>1233</v>
      </c>
      <c r="D195" s="408">
        <v>0.05</v>
      </c>
      <c r="E195" s="5">
        <f>(SUM(M195:X195)*D195)</f>
        <v>0</v>
      </c>
      <c r="F195" s="36">
        <v>43497</v>
      </c>
      <c r="G195" s="36">
        <v>43615</v>
      </c>
      <c r="H195" s="409"/>
      <c r="I195" s="410" t="s">
        <v>1204</v>
      </c>
      <c r="J195" s="411" t="s">
        <v>1205</v>
      </c>
      <c r="K195" s="412"/>
      <c r="L195" s="413"/>
      <c r="M195" s="414"/>
      <c r="N195" s="430"/>
      <c r="O195" s="430"/>
      <c r="P195" s="415"/>
      <c r="Q195" s="416"/>
      <c r="R195" s="430"/>
      <c r="S195" s="430"/>
      <c r="T195" s="415"/>
      <c r="U195" s="416"/>
      <c r="V195" s="417"/>
      <c r="W195" s="417"/>
      <c r="X195" s="415"/>
      <c r="Y195" s="40" t="s">
        <v>1237</v>
      </c>
    </row>
    <row r="196" spans="2:25" ht="45">
      <c r="B196" s="9" t="s">
        <v>978</v>
      </c>
      <c r="C196" s="228" t="s">
        <v>1234</v>
      </c>
      <c r="D196" s="408">
        <v>0.05</v>
      </c>
      <c r="E196" s="5">
        <f t="shared" ref="E196:E198" si="3">(SUM(M196:X196)*D196)</f>
        <v>0</v>
      </c>
      <c r="F196" s="36">
        <v>43466</v>
      </c>
      <c r="G196" s="36">
        <v>43830</v>
      </c>
      <c r="H196" s="409"/>
      <c r="I196" s="410" t="s">
        <v>1206</v>
      </c>
      <c r="J196" s="411" t="s">
        <v>1205</v>
      </c>
      <c r="K196" s="412"/>
      <c r="L196" s="413"/>
      <c r="M196" s="414"/>
      <c r="N196" s="417"/>
      <c r="O196" s="417"/>
      <c r="P196" s="431"/>
      <c r="Q196" s="432"/>
      <c r="R196" s="430"/>
      <c r="S196" s="430"/>
      <c r="T196" s="431"/>
      <c r="U196" s="416"/>
      <c r="V196" s="417"/>
      <c r="W196" s="417"/>
      <c r="X196" s="415"/>
      <c r="Y196" s="418"/>
    </row>
    <row r="197" spans="2:25" ht="45">
      <c r="B197" s="9" t="s">
        <v>979</v>
      </c>
      <c r="C197" s="230" t="s">
        <v>1235</v>
      </c>
      <c r="D197" s="5">
        <v>0.05</v>
      </c>
      <c r="E197" s="5">
        <f t="shared" si="3"/>
        <v>0</v>
      </c>
      <c r="F197" s="2">
        <v>43466</v>
      </c>
      <c r="G197" s="36">
        <v>43830</v>
      </c>
      <c r="H197" s="36"/>
      <c r="I197" s="38" t="s">
        <v>1206</v>
      </c>
      <c r="J197" s="37" t="s">
        <v>1205</v>
      </c>
      <c r="K197" s="81"/>
      <c r="L197" s="39"/>
      <c r="M197" s="7"/>
      <c r="N197" s="239"/>
      <c r="O197" s="239"/>
      <c r="P197" s="360"/>
      <c r="Q197" s="359"/>
      <c r="R197" s="239"/>
      <c r="S197" s="69"/>
      <c r="T197" s="70"/>
      <c r="U197" s="68"/>
      <c r="V197" s="69"/>
      <c r="W197" s="69"/>
      <c r="X197" s="8"/>
      <c r="Y197" s="40"/>
    </row>
    <row r="198" spans="2:25" ht="36.75" customHeight="1" thickBot="1">
      <c r="B198" s="9" t="s">
        <v>980</v>
      </c>
      <c r="C198" s="230" t="s">
        <v>1207</v>
      </c>
      <c r="D198" s="5">
        <v>0.04</v>
      </c>
      <c r="E198" s="5">
        <f t="shared" si="3"/>
        <v>0</v>
      </c>
      <c r="F198" s="2">
        <v>43678</v>
      </c>
      <c r="G198" s="36">
        <v>43800</v>
      </c>
      <c r="H198" s="36"/>
      <c r="I198" s="38" t="s">
        <v>1208</v>
      </c>
      <c r="J198" s="37" t="s">
        <v>1205</v>
      </c>
      <c r="K198" s="81"/>
      <c r="L198" s="39"/>
      <c r="M198" s="7"/>
      <c r="N198" s="239"/>
      <c r="O198" s="6"/>
      <c r="P198" s="8"/>
      <c r="Q198" s="66"/>
      <c r="R198" s="6"/>
      <c r="S198" s="239"/>
      <c r="T198" s="70"/>
      <c r="U198" s="68"/>
      <c r="V198" s="68"/>
      <c r="W198" s="68"/>
      <c r="X198" s="70"/>
      <c r="Y198" s="41"/>
    </row>
    <row r="199" spans="2:25" ht="62.25" customHeight="1" thickBot="1">
      <c r="B199" s="241" t="s">
        <v>17</v>
      </c>
      <c r="C199" s="341" t="s">
        <v>1238</v>
      </c>
      <c r="D199" s="242">
        <f>SUM(D200:D200)</f>
        <v>0.05</v>
      </c>
      <c r="E199" s="242">
        <f>SUM(E200:E200)</f>
        <v>0</v>
      </c>
      <c r="F199" s="243"/>
      <c r="G199" s="244"/>
      <c r="H199" s="244"/>
      <c r="I199" s="245" t="s">
        <v>1239</v>
      </c>
      <c r="J199" s="246"/>
      <c r="K199" s="247"/>
      <c r="L199" s="248"/>
      <c r="M199" s="249"/>
      <c r="N199" s="250"/>
      <c r="O199" s="250"/>
      <c r="P199" s="251"/>
      <c r="Q199" s="252"/>
      <c r="R199" s="250"/>
      <c r="S199" s="250"/>
      <c r="T199" s="251"/>
      <c r="U199" s="252"/>
      <c r="V199" s="250"/>
      <c r="W199" s="250"/>
      <c r="X199" s="251"/>
      <c r="Y199" s="253"/>
    </row>
    <row r="200" spans="2:25" ht="57.75" customHeight="1" thickBot="1">
      <c r="B200" s="419" t="s">
        <v>983</v>
      </c>
      <c r="C200" s="425" t="s">
        <v>1209</v>
      </c>
      <c r="D200" s="408">
        <v>0.05</v>
      </c>
      <c r="E200" s="5">
        <f>(SUM(M200:X200)*D200)</f>
        <v>0</v>
      </c>
      <c r="F200" s="2">
        <v>43466</v>
      </c>
      <c r="G200" s="36">
        <v>43646</v>
      </c>
      <c r="H200" s="36"/>
      <c r="I200" s="38" t="s">
        <v>1208</v>
      </c>
      <c r="J200" s="411" t="s">
        <v>1205</v>
      </c>
      <c r="K200" s="412"/>
      <c r="L200" s="413"/>
      <c r="M200" s="414"/>
      <c r="N200" s="417"/>
      <c r="O200" s="430"/>
      <c r="P200" s="431"/>
      <c r="Q200" s="432"/>
      <c r="R200" s="430"/>
      <c r="S200" s="417"/>
      <c r="T200" s="415"/>
      <c r="U200" s="416"/>
      <c r="V200" s="417"/>
      <c r="W200" s="417"/>
      <c r="X200" s="415"/>
      <c r="Y200" s="40" t="s">
        <v>1240</v>
      </c>
    </row>
    <row r="201" spans="2:25" ht="62.25" customHeight="1" thickBot="1">
      <c r="B201" s="241" t="s">
        <v>16</v>
      </c>
      <c r="C201" s="341" t="s">
        <v>1241</v>
      </c>
      <c r="D201" s="242">
        <f>SUM(D202:D203)</f>
        <v>0.09</v>
      </c>
      <c r="E201" s="242">
        <f>SUM(E202:E203)</f>
        <v>0</v>
      </c>
      <c r="F201" s="243"/>
      <c r="G201" s="244"/>
      <c r="H201" s="244"/>
      <c r="I201" s="245" t="s">
        <v>1244</v>
      </c>
      <c r="J201" s="246"/>
      <c r="K201" s="247"/>
      <c r="L201" s="248"/>
      <c r="M201" s="249"/>
      <c r="N201" s="250"/>
      <c r="O201" s="250"/>
      <c r="P201" s="251"/>
      <c r="Q201" s="252"/>
      <c r="R201" s="250"/>
      <c r="S201" s="250"/>
      <c r="T201" s="251"/>
      <c r="U201" s="252"/>
      <c r="V201" s="250"/>
      <c r="W201" s="250"/>
      <c r="X201" s="251"/>
      <c r="Y201" s="253"/>
    </row>
    <row r="202" spans="2:25" ht="60">
      <c r="B202" s="9" t="s">
        <v>1027</v>
      </c>
      <c r="C202" s="230" t="s">
        <v>1210</v>
      </c>
      <c r="D202" s="5">
        <v>0.05</v>
      </c>
      <c r="E202" s="5">
        <f>(SUM(M202:X202)*D202)</f>
        <v>0</v>
      </c>
      <c r="F202" s="2">
        <v>43466</v>
      </c>
      <c r="G202" s="36">
        <v>43830</v>
      </c>
      <c r="H202" s="36"/>
      <c r="I202" s="38" t="s">
        <v>1206</v>
      </c>
      <c r="J202" s="37" t="s">
        <v>1196</v>
      </c>
      <c r="K202" s="81"/>
      <c r="L202" s="39"/>
      <c r="M202" s="143"/>
      <c r="N202" s="69"/>
      <c r="O202" s="69"/>
      <c r="P202" s="70"/>
      <c r="Q202" s="68"/>
      <c r="R202" s="69"/>
      <c r="S202" s="69"/>
      <c r="T202" s="70"/>
      <c r="U202" s="68"/>
      <c r="V202" s="69"/>
      <c r="W202" s="69"/>
      <c r="X202" s="70"/>
      <c r="Y202" s="40" t="s">
        <v>1242</v>
      </c>
    </row>
    <row r="203" spans="2:25" ht="30.75" thickBot="1">
      <c r="B203" s="9" t="s">
        <v>1066</v>
      </c>
      <c r="C203" s="230" t="s">
        <v>1211</v>
      </c>
      <c r="D203" s="5">
        <v>0.04</v>
      </c>
      <c r="E203" s="5">
        <f>(SUM(M203:X203)*D203)</f>
        <v>0</v>
      </c>
      <c r="F203" s="36">
        <v>43556</v>
      </c>
      <c r="G203" s="36">
        <v>43830</v>
      </c>
      <c r="H203" s="36"/>
      <c r="I203" s="38" t="s">
        <v>1212</v>
      </c>
      <c r="J203" s="37" t="s">
        <v>1196</v>
      </c>
      <c r="K203" s="81"/>
      <c r="L203" s="39"/>
      <c r="M203" s="7"/>
      <c r="N203" s="239"/>
      <c r="O203" s="239"/>
      <c r="P203" s="70"/>
      <c r="Q203" s="359"/>
      <c r="R203" s="239"/>
      <c r="S203" s="239"/>
      <c r="T203" s="70"/>
      <c r="U203" s="66"/>
      <c r="V203" s="6"/>
      <c r="W203" s="6"/>
      <c r="X203" s="70"/>
      <c r="Y203" s="41"/>
    </row>
    <row r="204" spans="2:25" ht="62.25" customHeight="1" thickBot="1">
      <c r="B204" s="241" t="s">
        <v>928</v>
      </c>
      <c r="C204" s="341" t="s">
        <v>1243</v>
      </c>
      <c r="D204" s="242">
        <f>SUM(D205:D207)</f>
        <v>0.14000000000000001</v>
      </c>
      <c r="E204" s="242">
        <f>SUM(E205:E207)</f>
        <v>0</v>
      </c>
      <c r="F204" s="243"/>
      <c r="G204" s="244"/>
      <c r="H204" s="244"/>
      <c r="I204" s="245" t="s">
        <v>1245</v>
      </c>
      <c r="J204" s="246"/>
      <c r="K204" s="247"/>
      <c r="L204" s="248"/>
      <c r="M204" s="249"/>
      <c r="N204" s="250"/>
      <c r="O204" s="250"/>
      <c r="P204" s="251"/>
      <c r="Q204" s="252"/>
      <c r="R204" s="250"/>
      <c r="S204" s="250"/>
      <c r="T204" s="251"/>
      <c r="U204" s="252"/>
      <c r="V204" s="250"/>
      <c r="W204" s="250"/>
      <c r="X204" s="251"/>
      <c r="Y204" s="253"/>
    </row>
    <row r="205" spans="2:25" ht="66" customHeight="1">
      <c r="B205" s="9" t="s">
        <v>1028</v>
      </c>
      <c r="C205" s="230" t="s">
        <v>1213</v>
      </c>
      <c r="D205" s="5">
        <v>0.05</v>
      </c>
      <c r="E205" s="5">
        <f>(SUM(M205:X205)*D205)</f>
        <v>0</v>
      </c>
      <c r="F205" s="2">
        <v>43466</v>
      </c>
      <c r="G205" s="36">
        <v>43830</v>
      </c>
      <c r="H205" s="36"/>
      <c r="I205" s="38" t="s">
        <v>1206</v>
      </c>
      <c r="J205" s="37" t="s">
        <v>1196</v>
      </c>
      <c r="K205" s="81"/>
      <c r="L205" s="39"/>
      <c r="M205" s="143"/>
      <c r="N205" s="69"/>
      <c r="O205" s="69"/>
      <c r="P205" s="70"/>
      <c r="Q205" s="68"/>
      <c r="R205" s="69"/>
      <c r="S205" s="69"/>
      <c r="T205" s="70"/>
      <c r="U205" s="68"/>
      <c r="V205" s="69"/>
      <c r="W205" s="69"/>
      <c r="X205" s="70"/>
      <c r="Y205" s="40" t="s">
        <v>1242</v>
      </c>
    </row>
    <row r="206" spans="2:25" ht="30">
      <c r="B206" s="9" t="s">
        <v>1031</v>
      </c>
      <c r="C206" s="230" t="s">
        <v>1214</v>
      </c>
      <c r="D206" s="5">
        <v>0.05</v>
      </c>
      <c r="E206" s="5">
        <f t="shared" ref="E206:E207" si="4">(SUM(M206:X206)*D206)</f>
        <v>0</v>
      </c>
      <c r="F206" s="2">
        <v>43466</v>
      </c>
      <c r="G206" s="36">
        <v>43646</v>
      </c>
      <c r="H206" s="36"/>
      <c r="I206" s="38" t="s">
        <v>1215</v>
      </c>
      <c r="J206" s="37" t="s">
        <v>1196</v>
      </c>
      <c r="K206" s="81"/>
      <c r="L206" s="39"/>
      <c r="M206" s="7"/>
      <c r="N206" s="239"/>
      <c r="O206" s="69"/>
      <c r="P206" s="70"/>
      <c r="Q206" s="68"/>
      <c r="R206" s="239"/>
      <c r="S206" s="239"/>
      <c r="T206" s="360"/>
      <c r="U206" s="359"/>
      <c r="V206" s="239"/>
      <c r="W206" s="239"/>
      <c r="X206" s="360"/>
      <c r="Y206" s="41" t="s">
        <v>1216</v>
      </c>
    </row>
    <row r="207" spans="2:25" ht="30.75" thickBot="1">
      <c r="B207" s="9" t="s">
        <v>1092</v>
      </c>
      <c r="C207" s="230" t="s">
        <v>1211</v>
      </c>
      <c r="D207" s="5">
        <v>0.04</v>
      </c>
      <c r="E207" s="5">
        <f t="shared" si="4"/>
        <v>0</v>
      </c>
      <c r="F207" s="36">
        <v>43466</v>
      </c>
      <c r="G207" s="36">
        <v>43830</v>
      </c>
      <c r="H207" s="36"/>
      <c r="I207" s="38" t="s">
        <v>1212</v>
      </c>
      <c r="J207" s="37" t="s">
        <v>1196</v>
      </c>
      <c r="K207" s="81"/>
      <c r="L207" s="39"/>
      <c r="M207" s="7"/>
      <c r="N207" s="239"/>
      <c r="O207" s="239"/>
      <c r="P207" s="70"/>
      <c r="Q207" s="359"/>
      <c r="R207" s="239"/>
      <c r="S207" s="239"/>
      <c r="T207" s="70"/>
      <c r="U207" s="66"/>
      <c r="V207" s="6"/>
      <c r="W207" s="6"/>
      <c r="X207" s="70"/>
      <c r="Y207" s="41"/>
    </row>
    <row r="208" spans="2:25" ht="74.25" customHeight="1" thickBot="1">
      <c r="B208" s="241" t="s">
        <v>933</v>
      </c>
      <c r="C208" s="341" t="s">
        <v>1246</v>
      </c>
      <c r="D208" s="242">
        <f>SUM(D209:D210)</f>
        <v>0.09</v>
      </c>
      <c r="E208" s="242">
        <f>SUM(E209:E210)</f>
        <v>0</v>
      </c>
      <c r="F208" s="243"/>
      <c r="G208" s="244"/>
      <c r="H208" s="244"/>
      <c r="I208" s="245" t="s">
        <v>1250</v>
      </c>
      <c r="J208" s="246"/>
      <c r="K208" s="247"/>
      <c r="L208" s="248"/>
      <c r="M208" s="249"/>
      <c r="N208" s="250"/>
      <c r="O208" s="250"/>
      <c r="P208" s="251"/>
      <c r="Q208" s="252"/>
      <c r="R208" s="250"/>
      <c r="S208" s="250"/>
      <c r="T208" s="251"/>
      <c r="U208" s="252"/>
      <c r="V208" s="250"/>
      <c r="W208" s="250"/>
      <c r="X208" s="251"/>
      <c r="Y208" s="253"/>
    </row>
    <row r="209" spans="2:25" ht="110.25" customHeight="1">
      <c r="B209" s="9" t="s">
        <v>1033</v>
      </c>
      <c r="C209" s="230" t="s">
        <v>1217</v>
      </c>
      <c r="D209" s="5">
        <v>0.05</v>
      </c>
      <c r="E209" s="5">
        <f>(SUM(M209:X209)*D209)</f>
        <v>0</v>
      </c>
      <c r="F209" s="2">
        <v>43466</v>
      </c>
      <c r="G209" s="36">
        <v>43830</v>
      </c>
      <c r="H209" s="36"/>
      <c r="I209" s="38" t="s">
        <v>1206</v>
      </c>
      <c r="J209" s="37" t="s">
        <v>1196</v>
      </c>
      <c r="K209" s="81"/>
      <c r="L209" s="39"/>
      <c r="M209" s="143"/>
      <c r="N209" s="69"/>
      <c r="O209" s="69"/>
      <c r="P209" s="70"/>
      <c r="Q209" s="68"/>
      <c r="R209" s="69"/>
      <c r="S209" s="69"/>
      <c r="T209" s="70"/>
      <c r="U209" s="68"/>
      <c r="V209" s="69"/>
      <c r="W209" s="69"/>
      <c r="X209" s="70"/>
      <c r="Y209" s="40" t="s">
        <v>1248</v>
      </c>
    </row>
    <row r="210" spans="2:25" ht="30.75" thickBot="1">
      <c r="B210" s="9" t="s">
        <v>1247</v>
      </c>
      <c r="C210" s="230" t="s">
        <v>1211</v>
      </c>
      <c r="D210" s="5">
        <v>0.04</v>
      </c>
      <c r="E210" s="5">
        <f>(SUM(M210:X210)*D210)</f>
        <v>0</v>
      </c>
      <c r="F210" s="2">
        <v>43466</v>
      </c>
      <c r="G210" s="36">
        <v>43830</v>
      </c>
      <c r="H210" s="36"/>
      <c r="I210" s="38" t="s">
        <v>1212</v>
      </c>
      <c r="J210" s="37" t="s">
        <v>1196</v>
      </c>
      <c r="K210" s="81"/>
      <c r="L210" s="39"/>
      <c r="M210" s="7"/>
      <c r="N210" s="239"/>
      <c r="O210" s="239"/>
      <c r="P210" s="70"/>
      <c r="Q210" s="359"/>
      <c r="R210" s="239"/>
      <c r="S210" s="239"/>
      <c r="T210" s="70"/>
      <c r="U210" s="66"/>
      <c r="V210" s="6"/>
      <c r="W210" s="6"/>
      <c r="X210" s="70"/>
      <c r="Y210" s="41"/>
    </row>
    <row r="211" spans="2:25" ht="62.25" customHeight="1" thickBot="1">
      <c r="B211" s="241" t="s">
        <v>947</v>
      </c>
      <c r="C211" s="341" t="s">
        <v>1249</v>
      </c>
      <c r="D211" s="242">
        <f>SUM(D212:D214)</f>
        <v>0.14000000000000001</v>
      </c>
      <c r="E211" s="242">
        <f>SUM(E212:E214)</f>
        <v>0</v>
      </c>
      <c r="F211" s="243"/>
      <c r="G211" s="244"/>
      <c r="H211" s="244"/>
      <c r="I211" s="245" t="s">
        <v>1251</v>
      </c>
      <c r="J211" s="246"/>
      <c r="K211" s="247"/>
      <c r="L211" s="248"/>
      <c r="M211" s="249"/>
      <c r="N211" s="250"/>
      <c r="O211" s="250"/>
      <c r="P211" s="251"/>
      <c r="Q211" s="252"/>
      <c r="R211" s="250"/>
      <c r="S211" s="250"/>
      <c r="T211" s="251"/>
      <c r="U211" s="252"/>
      <c r="V211" s="250"/>
      <c r="W211" s="250"/>
      <c r="X211" s="251"/>
      <c r="Y211" s="253"/>
    </row>
    <row r="212" spans="2:25" ht="79.5" customHeight="1">
      <c r="B212" s="9" t="s">
        <v>1144</v>
      </c>
      <c r="C212" s="230" t="s">
        <v>1218</v>
      </c>
      <c r="D212" s="5">
        <v>0.05</v>
      </c>
      <c r="E212" s="5">
        <f>(SUM(M212:X212)*D212)</f>
        <v>0</v>
      </c>
      <c r="F212" s="2">
        <v>43466</v>
      </c>
      <c r="G212" s="36">
        <v>43830</v>
      </c>
      <c r="H212" s="36"/>
      <c r="I212" s="38" t="s">
        <v>1206</v>
      </c>
      <c r="J212" s="37" t="s">
        <v>1196</v>
      </c>
      <c r="K212" s="81"/>
      <c r="L212" s="39"/>
      <c r="M212" s="143"/>
      <c r="N212" s="69"/>
      <c r="O212" s="69"/>
      <c r="P212" s="70"/>
      <c r="Q212" s="68"/>
      <c r="R212" s="69"/>
      <c r="S212" s="69"/>
      <c r="T212" s="70"/>
      <c r="U212" s="68"/>
      <c r="V212" s="69"/>
      <c r="W212" s="69"/>
      <c r="X212" s="70"/>
      <c r="Y212" s="40" t="s">
        <v>1219</v>
      </c>
    </row>
    <row r="213" spans="2:25" ht="60">
      <c r="B213" s="9" t="s">
        <v>1252</v>
      </c>
      <c r="C213" s="230" t="s">
        <v>1254</v>
      </c>
      <c r="D213" s="5">
        <v>0.05</v>
      </c>
      <c r="E213" s="5">
        <f t="shared" ref="E213:E214" si="5">(SUM(M213:X213)*D213)</f>
        <v>0</v>
      </c>
      <c r="F213" s="2">
        <v>43466</v>
      </c>
      <c r="G213" s="36">
        <v>43830</v>
      </c>
      <c r="H213" s="36"/>
      <c r="I213" s="37" t="s">
        <v>1220</v>
      </c>
      <c r="J213" s="37" t="s">
        <v>1196</v>
      </c>
      <c r="K213" s="81"/>
      <c r="L213" s="39"/>
      <c r="M213" s="238"/>
      <c r="N213" s="69"/>
      <c r="O213" s="69"/>
      <c r="P213" s="70"/>
      <c r="Q213" s="68"/>
      <c r="R213" s="69"/>
      <c r="S213" s="69"/>
      <c r="T213" s="70"/>
      <c r="U213" s="68"/>
      <c r="V213" s="69"/>
      <c r="W213" s="69"/>
      <c r="X213" s="70"/>
      <c r="Y213" s="40"/>
    </row>
    <row r="214" spans="2:25" ht="30.75" thickBot="1">
      <c r="B214" s="9" t="s">
        <v>1253</v>
      </c>
      <c r="C214" s="230" t="s">
        <v>1211</v>
      </c>
      <c r="D214" s="5">
        <v>0.04</v>
      </c>
      <c r="E214" s="5">
        <f t="shared" si="5"/>
        <v>0</v>
      </c>
      <c r="F214" s="2">
        <v>43466</v>
      </c>
      <c r="G214" s="36">
        <v>43830</v>
      </c>
      <c r="H214" s="36"/>
      <c r="I214" s="38" t="s">
        <v>1212</v>
      </c>
      <c r="J214" s="37" t="s">
        <v>1196</v>
      </c>
      <c r="K214" s="81"/>
      <c r="L214" s="39"/>
      <c r="M214" s="7"/>
      <c r="N214" s="239"/>
      <c r="O214" s="239"/>
      <c r="P214" s="70"/>
      <c r="Q214" s="359"/>
      <c r="R214" s="239"/>
      <c r="S214" s="239"/>
      <c r="T214" s="70"/>
      <c r="U214" s="66"/>
      <c r="V214" s="6"/>
      <c r="W214" s="6"/>
      <c r="X214" s="70"/>
      <c r="Y214" s="41"/>
    </row>
    <row r="215" spans="2:25" ht="62.25" customHeight="1" thickBot="1">
      <c r="B215" s="241" t="s">
        <v>952</v>
      </c>
      <c r="C215" s="341" t="s">
        <v>1221</v>
      </c>
      <c r="D215" s="242">
        <f>SUM(D216:D217)</f>
        <v>0.09</v>
      </c>
      <c r="E215" s="242">
        <f>SUM(E216:E217)</f>
        <v>0</v>
      </c>
      <c r="F215" s="243"/>
      <c r="G215" s="244"/>
      <c r="H215" s="244"/>
      <c r="I215" s="245" t="s">
        <v>1256</v>
      </c>
      <c r="J215" s="246"/>
      <c r="K215" s="247"/>
      <c r="L215" s="248"/>
      <c r="M215" s="249"/>
      <c r="N215" s="250"/>
      <c r="O215" s="250"/>
      <c r="P215" s="251"/>
      <c r="Q215" s="252"/>
      <c r="R215" s="250"/>
      <c r="S215" s="250"/>
      <c r="T215" s="251"/>
      <c r="U215" s="252"/>
      <c r="V215" s="250"/>
      <c r="W215" s="250"/>
      <c r="X215" s="251"/>
      <c r="Y215" s="253"/>
    </row>
    <row r="216" spans="2:25" ht="60">
      <c r="B216" s="9" t="s">
        <v>1188</v>
      </c>
      <c r="C216" s="230" t="s">
        <v>1255</v>
      </c>
      <c r="D216" s="5">
        <v>0.05</v>
      </c>
      <c r="E216" s="5">
        <f>(SUM(M216:X216)*D216)</f>
        <v>0</v>
      </c>
      <c r="F216" s="2">
        <v>43466</v>
      </c>
      <c r="G216" s="36">
        <v>43830</v>
      </c>
      <c r="H216" s="36"/>
      <c r="I216" s="38" t="s">
        <v>1206</v>
      </c>
      <c r="J216" s="37" t="s">
        <v>1196</v>
      </c>
      <c r="K216" s="81"/>
      <c r="L216" s="39"/>
      <c r="M216" s="238"/>
      <c r="N216" s="69"/>
      <c r="O216" s="69"/>
      <c r="P216" s="70"/>
      <c r="Q216" s="359"/>
      <c r="R216" s="239"/>
      <c r="S216" s="239"/>
      <c r="T216" s="360"/>
      <c r="U216" s="359"/>
      <c r="V216" s="239"/>
      <c r="W216" s="239"/>
      <c r="X216" s="360"/>
      <c r="Y216" s="40" t="s">
        <v>1222</v>
      </c>
    </row>
    <row r="217" spans="2:25" ht="30.75" thickBot="1">
      <c r="B217" s="9" t="s">
        <v>1257</v>
      </c>
      <c r="C217" s="230" t="s">
        <v>1223</v>
      </c>
      <c r="D217" s="5">
        <v>0.04</v>
      </c>
      <c r="E217" s="5">
        <f>(SUM(M217:X217)*D217)</f>
        <v>0</v>
      </c>
      <c r="F217" s="2">
        <v>43466</v>
      </c>
      <c r="G217" s="36">
        <v>43830</v>
      </c>
      <c r="H217" s="36"/>
      <c r="I217" s="38" t="s">
        <v>1224</v>
      </c>
      <c r="J217" s="37" t="s">
        <v>1196</v>
      </c>
      <c r="K217" s="81"/>
      <c r="L217" s="39"/>
      <c r="M217" s="7"/>
      <c r="N217" s="239"/>
      <c r="O217" s="239"/>
      <c r="P217" s="360"/>
      <c r="Q217" s="359"/>
      <c r="R217" s="239"/>
      <c r="S217" s="239"/>
      <c r="T217" s="70"/>
      <c r="U217" s="68"/>
      <c r="V217" s="69"/>
      <c r="W217" s="239"/>
      <c r="X217" s="360"/>
      <c r="Y217" s="41"/>
    </row>
    <row r="218" spans="2:25" ht="36" customHeight="1" thickBot="1">
      <c r="B218" s="161" t="s">
        <v>27</v>
      </c>
      <c r="C218" s="337" t="s">
        <v>1258</v>
      </c>
      <c r="D218" s="162">
        <f>SUM(D219+D223+D227)</f>
        <v>0.99999999999999989</v>
      </c>
      <c r="E218" s="162">
        <f>SUM(E219+E223+E227)</f>
        <v>0</v>
      </c>
      <c r="F218" s="163"/>
      <c r="G218" s="163"/>
      <c r="H218" s="163"/>
      <c r="I218" s="163"/>
      <c r="J218" s="163"/>
      <c r="K218" s="164"/>
      <c r="L218" s="164"/>
      <c r="M218" s="480"/>
      <c r="N218" s="166"/>
      <c r="O218" s="166"/>
      <c r="P218" s="167"/>
      <c r="Q218" s="168"/>
      <c r="R218" s="166"/>
      <c r="S218" s="166"/>
      <c r="T218" s="167"/>
      <c r="U218" s="168"/>
      <c r="V218" s="166"/>
      <c r="W218" s="166"/>
      <c r="X218" s="167"/>
      <c r="Y218" s="169"/>
    </row>
    <row r="219" spans="2:25" ht="34.5" customHeight="1" thickBot="1">
      <c r="B219" s="241" t="s">
        <v>15</v>
      </c>
      <c r="C219" s="341" t="s">
        <v>1259</v>
      </c>
      <c r="D219" s="242">
        <f>SUM(D220:D222)</f>
        <v>0.08</v>
      </c>
      <c r="E219" s="242">
        <f>SUM(E220:E222)</f>
        <v>0</v>
      </c>
      <c r="F219" s="243"/>
      <c r="G219" s="244"/>
      <c r="H219" s="244"/>
      <c r="I219" s="245" t="s">
        <v>1273</v>
      </c>
      <c r="J219" s="246"/>
      <c r="K219" s="247"/>
      <c r="L219" s="248"/>
      <c r="M219" s="249"/>
      <c r="N219" s="250"/>
      <c r="O219" s="250"/>
      <c r="P219" s="251"/>
      <c r="Q219" s="252"/>
      <c r="R219" s="250"/>
      <c r="S219" s="250"/>
      <c r="T219" s="251"/>
      <c r="U219" s="252"/>
      <c r="V219" s="250"/>
      <c r="W219" s="250"/>
      <c r="X219" s="251"/>
      <c r="Y219" s="253"/>
    </row>
    <row r="220" spans="2:25" ht="24.75" customHeight="1">
      <c r="B220" s="9" t="s">
        <v>4</v>
      </c>
      <c r="C220" s="228" t="s">
        <v>1260</v>
      </c>
      <c r="D220" s="5">
        <v>0.03</v>
      </c>
      <c r="E220" s="5">
        <f t="shared" ref="E220:E230" si="6">(SUM(M220:X220)*D220)</f>
        <v>0</v>
      </c>
      <c r="F220" s="2">
        <v>43467</v>
      </c>
      <c r="G220" s="36">
        <v>43830</v>
      </c>
      <c r="H220" s="36"/>
      <c r="I220" s="37" t="s">
        <v>1261</v>
      </c>
      <c r="J220" s="37" t="s">
        <v>1262</v>
      </c>
      <c r="K220" s="39">
        <v>2964</v>
      </c>
      <c r="L220" s="39"/>
      <c r="M220" s="143"/>
      <c r="N220" s="69"/>
      <c r="O220" s="69"/>
      <c r="P220" s="70"/>
      <c r="Q220" s="68"/>
      <c r="R220" s="69"/>
      <c r="S220" s="69"/>
      <c r="T220" s="70"/>
      <c r="U220" s="68"/>
      <c r="V220" s="69"/>
      <c r="W220" s="69"/>
      <c r="X220" s="70"/>
      <c r="Y220" s="40"/>
    </row>
    <row r="221" spans="2:25" ht="19.5" customHeight="1">
      <c r="B221" s="9" t="s">
        <v>5</v>
      </c>
      <c r="C221" s="228" t="s">
        <v>1263</v>
      </c>
      <c r="D221" s="5">
        <v>0.03</v>
      </c>
      <c r="E221" s="5">
        <f t="shared" si="6"/>
        <v>0</v>
      </c>
      <c r="F221" s="2">
        <v>43467</v>
      </c>
      <c r="G221" s="36">
        <v>43830</v>
      </c>
      <c r="H221" s="36"/>
      <c r="I221" s="37" t="s">
        <v>1264</v>
      </c>
      <c r="J221" s="37" t="s">
        <v>1262</v>
      </c>
      <c r="K221" s="39">
        <v>0</v>
      </c>
      <c r="L221" s="39"/>
      <c r="M221" s="143"/>
      <c r="N221" s="69"/>
      <c r="O221" s="69"/>
      <c r="P221" s="70"/>
      <c r="Q221" s="68"/>
      <c r="R221" s="69"/>
      <c r="S221" s="69"/>
      <c r="T221" s="70"/>
      <c r="U221" s="68"/>
      <c r="V221" s="69"/>
      <c r="W221" s="69"/>
      <c r="X221" s="70"/>
      <c r="Y221" s="40"/>
    </row>
    <row r="222" spans="2:25" ht="23.25" customHeight="1" thickBot="1">
      <c r="B222" s="9" t="s">
        <v>6</v>
      </c>
      <c r="C222" s="228" t="s">
        <v>1265</v>
      </c>
      <c r="D222" s="5">
        <v>0.02</v>
      </c>
      <c r="E222" s="5">
        <f t="shared" si="6"/>
        <v>0</v>
      </c>
      <c r="F222" s="2">
        <v>43467</v>
      </c>
      <c r="G222" s="36">
        <v>43830</v>
      </c>
      <c r="H222" s="36"/>
      <c r="I222" s="37" t="s">
        <v>1264</v>
      </c>
      <c r="J222" s="37" t="s">
        <v>1262</v>
      </c>
      <c r="K222" s="39">
        <v>0</v>
      </c>
      <c r="L222" s="39"/>
      <c r="M222" s="143"/>
      <c r="N222" s="69"/>
      <c r="O222" s="69"/>
      <c r="P222" s="70"/>
      <c r="Q222" s="68"/>
      <c r="R222" s="69"/>
      <c r="S222" s="69"/>
      <c r="T222" s="70"/>
      <c r="U222" s="68"/>
      <c r="V222" s="69"/>
      <c r="W222" s="69"/>
      <c r="X222" s="70"/>
      <c r="Y222" s="40"/>
    </row>
    <row r="223" spans="2:25" ht="48" customHeight="1" thickBot="1">
      <c r="B223" s="241" t="s">
        <v>18</v>
      </c>
      <c r="C223" s="341" t="s">
        <v>1266</v>
      </c>
      <c r="D223" s="242">
        <f>SUM(D224:D226)</f>
        <v>0.79999999999999993</v>
      </c>
      <c r="E223" s="242">
        <f>SUM(E224:E226)</f>
        <v>0</v>
      </c>
      <c r="F223" s="243"/>
      <c r="G223" s="244"/>
      <c r="H223" s="244"/>
      <c r="I223" s="245" t="s">
        <v>1461</v>
      </c>
      <c r="J223" s="246"/>
      <c r="K223" s="247"/>
      <c r="L223" s="248"/>
      <c r="M223" s="249"/>
      <c r="N223" s="250"/>
      <c r="O223" s="250"/>
      <c r="P223" s="251"/>
      <c r="Q223" s="252"/>
      <c r="R223" s="250"/>
      <c r="S223" s="250"/>
      <c r="T223" s="251"/>
      <c r="U223" s="252"/>
      <c r="V223" s="250"/>
      <c r="W223" s="250"/>
      <c r="X223" s="251"/>
      <c r="Y223" s="253"/>
    </row>
    <row r="224" spans="2:25" ht="34.5" customHeight="1">
      <c r="B224" s="9" t="s">
        <v>1041</v>
      </c>
      <c r="C224" s="230" t="s">
        <v>1267</v>
      </c>
      <c r="D224" s="5">
        <v>0.5</v>
      </c>
      <c r="E224" s="5">
        <f t="shared" si="6"/>
        <v>0</v>
      </c>
      <c r="F224" s="2">
        <v>43467</v>
      </c>
      <c r="G224" s="36">
        <v>43830</v>
      </c>
      <c r="H224" s="36"/>
      <c r="I224" s="38" t="s">
        <v>1268</v>
      </c>
      <c r="J224" s="37" t="s">
        <v>1262</v>
      </c>
      <c r="K224" s="39">
        <v>3500</v>
      </c>
      <c r="L224" s="39"/>
      <c r="M224" s="143"/>
      <c r="N224" s="69"/>
      <c r="O224" s="69"/>
      <c r="P224" s="70"/>
      <c r="Q224" s="68"/>
      <c r="R224" s="69"/>
      <c r="S224" s="69"/>
      <c r="T224" s="70"/>
      <c r="U224" s="68"/>
      <c r="V224" s="69"/>
      <c r="W224" s="69"/>
      <c r="X224" s="70"/>
      <c r="Y224" s="41"/>
    </row>
    <row r="225" spans="2:25" ht="21" customHeight="1">
      <c r="B225" s="137" t="s">
        <v>978</v>
      </c>
      <c r="C225" s="442" t="s">
        <v>1269</v>
      </c>
      <c r="D225" s="138">
        <v>0.2</v>
      </c>
      <c r="E225" s="5">
        <f t="shared" si="6"/>
        <v>0</v>
      </c>
      <c r="F225" s="2">
        <v>43467</v>
      </c>
      <c r="G225" s="36">
        <v>43830</v>
      </c>
      <c r="H225" s="139"/>
      <c r="I225" s="37" t="s">
        <v>1264</v>
      </c>
      <c r="J225" s="37" t="s">
        <v>1262</v>
      </c>
      <c r="K225" s="141">
        <v>0</v>
      </c>
      <c r="L225" s="141"/>
      <c r="M225" s="153"/>
      <c r="N225" s="154"/>
      <c r="O225" s="154"/>
      <c r="P225" s="155"/>
      <c r="Q225" s="156"/>
      <c r="R225" s="154"/>
      <c r="S225" s="154"/>
      <c r="T225" s="155"/>
      <c r="U225" s="156"/>
      <c r="V225" s="154"/>
      <c r="W225" s="154"/>
      <c r="X225" s="155"/>
      <c r="Y225" s="142"/>
    </row>
    <row r="226" spans="2:25" ht="24" customHeight="1" thickBot="1">
      <c r="B226" s="9" t="s">
        <v>979</v>
      </c>
      <c r="C226" s="228" t="s">
        <v>1265</v>
      </c>
      <c r="D226" s="5">
        <v>0.1</v>
      </c>
      <c r="E226" s="5">
        <f t="shared" si="6"/>
        <v>0</v>
      </c>
      <c r="F226" s="2">
        <v>43467</v>
      </c>
      <c r="G226" s="36">
        <v>43830</v>
      </c>
      <c r="H226" s="36"/>
      <c r="I226" s="37" t="s">
        <v>1264</v>
      </c>
      <c r="J226" s="37" t="s">
        <v>1262</v>
      </c>
      <c r="K226" s="39">
        <v>0</v>
      </c>
      <c r="L226" s="39"/>
      <c r="M226" s="143"/>
      <c r="N226" s="69"/>
      <c r="O226" s="69"/>
      <c r="P226" s="70"/>
      <c r="Q226" s="68"/>
      <c r="R226" s="69"/>
      <c r="S226" s="69"/>
      <c r="T226" s="70"/>
      <c r="U226" s="68"/>
      <c r="V226" s="69"/>
      <c r="W226" s="69"/>
      <c r="X226" s="70"/>
      <c r="Y226" s="40"/>
    </row>
    <row r="227" spans="2:25" ht="48" customHeight="1" thickBot="1">
      <c r="B227" s="241" t="s">
        <v>17</v>
      </c>
      <c r="C227" s="341" t="s">
        <v>1270</v>
      </c>
      <c r="D227" s="242">
        <f>SUM(D228:D230)</f>
        <v>0.12000000000000001</v>
      </c>
      <c r="E227" s="242">
        <f>SUM(E228:E230)</f>
        <v>0</v>
      </c>
      <c r="F227" s="243"/>
      <c r="G227" s="244"/>
      <c r="H227" s="244"/>
      <c r="I227" s="245" t="s">
        <v>1274</v>
      </c>
      <c r="J227" s="246"/>
      <c r="K227" s="247"/>
      <c r="L227" s="248"/>
      <c r="M227" s="249"/>
      <c r="N227" s="250"/>
      <c r="O227" s="250"/>
      <c r="P227" s="251"/>
      <c r="Q227" s="252"/>
      <c r="R227" s="250"/>
      <c r="S227" s="250"/>
      <c r="T227" s="251"/>
      <c r="U227" s="252"/>
      <c r="V227" s="250"/>
      <c r="W227" s="250"/>
      <c r="X227" s="251"/>
      <c r="Y227" s="253"/>
    </row>
    <row r="228" spans="2:25" ht="26.25" customHeight="1">
      <c r="B228" s="137" t="s">
        <v>983</v>
      </c>
      <c r="C228" s="442" t="s">
        <v>1271</v>
      </c>
      <c r="D228" s="138">
        <v>0.05</v>
      </c>
      <c r="E228" s="138">
        <f t="shared" si="6"/>
        <v>0</v>
      </c>
      <c r="F228" s="2">
        <v>43467</v>
      </c>
      <c r="G228" s="36">
        <v>43830</v>
      </c>
      <c r="H228" s="139"/>
      <c r="I228" s="38" t="s">
        <v>1268</v>
      </c>
      <c r="J228" s="37" t="s">
        <v>1262</v>
      </c>
      <c r="K228" s="141">
        <v>1250</v>
      </c>
      <c r="L228" s="141"/>
      <c r="M228" s="153"/>
      <c r="N228" s="154"/>
      <c r="O228" s="154"/>
      <c r="P228" s="155"/>
      <c r="Q228" s="156"/>
      <c r="R228" s="154"/>
      <c r="S228" s="154"/>
      <c r="T228" s="155"/>
      <c r="U228" s="156"/>
      <c r="V228" s="154"/>
      <c r="W228" s="154"/>
      <c r="X228" s="155"/>
      <c r="Y228" s="142"/>
    </row>
    <row r="229" spans="2:25" ht="23.25" customHeight="1">
      <c r="B229" s="137" t="s">
        <v>984</v>
      </c>
      <c r="C229" s="442" t="s">
        <v>1272</v>
      </c>
      <c r="D229" s="138">
        <v>0.05</v>
      </c>
      <c r="E229" s="5">
        <f t="shared" si="6"/>
        <v>0</v>
      </c>
      <c r="F229" s="2">
        <v>43467</v>
      </c>
      <c r="G229" s="36">
        <v>43830</v>
      </c>
      <c r="H229" s="139"/>
      <c r="I229" s="37" t="s">
        <v>1264</v>
      </c>
      <c r="J229" s="37" t="s">
        <v>1262</v>
      </c>
      <c r="K229" s="141">
        <v>0</v>
      </c>
      <c r="L229" s="141"/>
      <c r="M229" s="153"/>
      <c r="N229" s="154"/>
      <c r="O229" s="154"/>
      <c r="P229" s="155"/>
      <c r="Q229" s="156"/>
      <c r="R229" s="154"/>
      <c r="S229" s="154"/>
      <c r="T229" s="155"/>
      <c r="U229" s="156"/>
      <c r="V229" s="154"/>
      <c r="W229" s="154"/>
      <c r="X229" s="155"/>
      <c r="Y229" s="142"/>
    </row>
    <row r="230" spans="2:25" ht="25.5" customHeight="1" thickBot="1">
      <c r="B230" s="9" t="s">
        <v>1088</v>
      </c>
      <c r="C230" s="228" t="s">
        <v>1265</v>
      </c>
      <c r="D230" s="5">
        <v>0.02</v>
      </c>
      <c r="E230" s="5">
        <f t="shared" si="6"/>
        <v>0</v>
      </c>
      <c r="F230" s="2">
        <v>43467</v>
      </c>
      <c r="G230" s="36">
        <v>43830</v>
      </c>
      <c r="H230" s="36"/>
      <c r="I230" s="37" t="s">
        <v>1264</v>
      </c>
      <c r="J230" s="37" t="s">
        <v>1262</v>
      </c>
      <c r="K230" s="39">
        <v>0</v>
      </c>
      <c r="L230" s="39"/>
      <c r="M230" s="143"/>
      <c r="N230" s="69"/>
      <c r="O230" s="69"/>
      <c r="P230" s="70"/>
      <c r="Q230" s="68"/>
      <c r="R230" s="69"/>
      <c r="S230" s="69"/>
      <c r="T230" s="70"/>
      <c r="U230" s="68"/>
      <c r="V230" s="69"/>
      <c r="W230" s="69"/>
      <c r="X230" s="70"/>
      <c r="Y230" s="40"/>
    </row>
    <row r="231" spans="2:25" ht="36" customHeight="1" thickBot="1">
      <c r="B231" s="161" t="s">
        <v>27</v>
      </c>
      <c r="C231" s="337" t="s">
        <v>1297</v>
      </c>
      <c r="D231" s="162">
        <f>D232+D240+D244+D247+D251+D255</f>
        <v>1</v>
      </c>
      <c r="E231" s="162">
        <f>E232+E240+E244+E247+E251+E255</f>
        <v>0</v>
      </c>
      <c r="F231" s="163"/>
      <c r="G231" s="163"/>
      <c r="H231" s="163"/>
      <c r="I231" s="163"/>
      <c r="J231" s="163"/>
      <c r="K231" s="164">
        <f>SUM(K249+K252+K253+K254+K256+K250)</f>
        <v>0</v>
      </c>
      <c r="L231" s="475">
        <f>SUM(L232+L240+L244+L247+L251+L255)</f>
        <v>0</v>
      </c>
      <c r="M231" s="480"/>
      <c r="N231" s="166"/>
      <c r="O231" s="166"/>
      <c r="P231" s="167"/>
      <c r="Q231" s="168"/>
      <c r="R231" s="166"/>
      <c r="S231" s="166"/>
      <c r="T231" s="167"/>
      <c r="U231" s="168"/>
      <c r="V231" s="166"/>
      <c r="W231" s="166"/>
      <c r="X231" s="167"/>
      <c r="Y231" s="169"/>
    </row>
    <row r="232" spans="2:25" ht="75" customHeight="1" thickBot="1">
      <c r="B232" s="241" t="s">
        <v>15</v>
      </c>
      <c r="C232" s="341" t="s">
        <v>1298</v>
      </c>
      <c r="D232" s="242">
        <f>SUM(D233:D239)</f>
        <v>0.19999999999999998</v>
      </c>
      <c r="E232" s="242">
        <f>SUM(E233:E239)</f>
        <v>0</v>
      </c>
      <c r="F232" s="243"/>
      <c r="G232" s="244"/>
      <c r="H232" s="244"/>
      <c r="I232" s="245" t="s">
        <v>1300</v>
      </c>
      <c r="J232" s="246"/>
      <c r="K232" s="247"/>
      <c r="L232" s="248"/>
      <c r="M232" s="249"/>
      <c r="N232" s="250"/>
      <c r="O232" s="250"/>
      <c r="P232" s="251"/>
      <c r="Q232" s="252"/>
      <c r="R232" s="250"/>
      <c r="S232" s="250"/>
      <c r="T232" s="251"/>
      <c r="U232" s="252"/>
      <c r="V232" s="250"/>
      <c r="W232" s="250"/>
      <c r="X232" s="251"/>
      <c r="Y232" s="253"/>
    </row>
    <row r="233" spans="2:25" ht="45">
      <c r="B233" s="9" t="s">
        <v>961</v>
      </c>
      <c r="C233" s="228" t="s">
        <v>1299</v>
      </c>
      <c r="D233" s="5">
        <v>0.03</v>
      </c>
      <c r="E233" s="5">
        <f t="shared" ref="E233:E239" si="7">(SUM(M233:X233)*D233)</f>
        <v>0</v>
      </c>
      <c r="F233" s="2">
        <v>43466</v>
      </c>
      <c r="G233" s="36">
        <v>43830</v>
      </c>
      <c r="H233" s="36"/>
      <c r="I233" s="37" t="s">
        <v>1275</v>
      </c>
      <c r="J233" s="37" t="s">
        <v>1276</v>
      </c>
      <c r="K233" s="81"/>
      <c r="L233" s="433"/>
      <c r="M233" s="359"/>
      <c r="N233" s="239"/>
      <c r="O233" s="69"/>
      <c r="P233" s="360"/>
      <c r="Q233" s="359"/>
      <c r="R233" s="69"/>
      <c r="S233" s="239"/>
      <c r="T233" s="360"/>
      <c r="U233" s="68"/>
      <c r="V233" s="239"/>
      <c r="W233" s="239"/>
      <c r="X233" s="70"/>
      <c r="Y233" s="40" t="s">
        <v>1302</v>
      </c>
    </row>
    <row r="234" spans="2:25" ht="51.75" customHeight="1">
      <c r="B234" s="9" t="s">
        <v>965</v>
      </c>
      <c r="C234" s="228" t="s">
        <v>1277</v>
      </c>
      <c r="D234" s="5">
        <v>0.03</v>
      </c>
      <c r="E234" s="5">
        <f t="shared" si="7"/>
        <v>0</v>
      </c>
      <c r="F234" s="2">
        <v>43466</v>
      </c>
      <c r="G234" s="36">
        <v>43830</v>
      </c>
      <c r="H234" s="36"/>
      <c r="I234" s="37" t="s">
        <v>1278</v>
      </c>
      <c r="J234" s="37" t="s">
        <v>1276</v>
      </c>
      <c r="K234" s="81"/>
      <c r="L234" s="433"/>
      <c r="M234" s="69"/>
      <c r="N234" s="69"/>
      <c r="O234" s="69"/>
      <c r="P234" s="70"/>
      <c r="Q234" s="69"/>
      <c r="R234" s="69"/>
      <c r="S234" s="69"/>
      <c r="T234" s="70"/>
      <c r="U234" s="69"/>
      <c r="V234" s="69"/>
      <c r="W234" s="69"/>
      <c r="X234" s="70"/>
      <c r="Y234" s="40" t="s">
        <v>1303</v>
      </c>
    </row>
    <row r="235" spans="2:25" ht="48" customHeight="1">
      <c r="B235" s="9" t="s">
        <v>968</v>
      </c>
      <c r="C235" s="228" t="s">
        <v>1279</v>
      </c>
      <c r="D235" s="5">
        <v>0.03</v>
      </c>
      <c r="E235" s="5">
        <f t="shared" si="7"/>
        <v>0</v>
      </c>
      <c r="F235" s="2">
        <v>43466</v>
      </c>
      <c r="G235" s="36">
        <v>43830</v>
      </c>
      <c r="H235" s="36"/>
      <c r="I235" s="37" t="s">
        <v>1278</v>
      </c>
      <c r="J235" s="37" t="s">
        <v>1276</v>
      </c>
      <c r="K235" s="81"/>
      <c r="L235" s="433"/>
      <c r="M235" s="68"/>
      <c r="N235" s="69"/>
      <c r="O235" s="69"/>
      <c r="P235" s="70"/>
      <c r="Q235" s="68"/>
      <c r="R235" s="69"/>
      <c r="S235" s="69"/>
      <c r="T235" s="70"/>
      <c r="U235" s="69"/>
      <c r="V235" s="69"/>
      <c r="W235" s="69"/>
      <c r="X235" s="70"/>
      <c r="Y235" s="40" t="s">
        <v>1303</v>
      </c>
    </row>
    <row r="236" spans="2:25" ht="30">
      <c r="B236" s="9" t="s">
        <v>970</v>
      </c>
      <c r="C236" s="228" t="s">
        <v>1280</v>
      </c>
      <c r="D236" s="5">
        <v>0.03</v>
      </c>
      <c r="E236" s="5">
        <f t="shared" si="7"/>
        <v>0</v>
      </c>
      <c r="F236" s="2">
        <v>43466</v>
      </c>
      <c r="G236" s="36">
        <v>43830</v>
      </c>
      <c r="H236" s="36"/>
      <c r="I236" s="37" t="s">
        <v>1281</v>
      </c>
      <c r="J236" s="37" t="s">
        <v>1276</v>
      </c>
      <c r="K236" s="81"/>
      <c r="L236" s="435"/>
      <c r="M236" s="143"/>
      <c r="N236" s="69"/>
      <c r="O236" s="69"/>
      <c r="P236" s="70"/>
      <c r="Q236" s="68"/>
      <c r="R236" s="69"/>
      <c r="S236" s="69"/>
      <c r="T236" s="70"/>
      <c r="U236" s="68"/>
      <c r="V236" s="69"/>
      <c r="W236" s="69"/>
      <c r="X236" s="70"/>
      <c r="Y236" s="40" t="s">
        <v>1304</v>
      </c>
    </row>
    <row r="237" spans="2:25" ht="34.5" customHeight="1">
      <c r="B237" s="9" t="s">
        <v>972</v>
      </c>
      <c r="C237" s="230" t="s">
        <v>1282</v>
      </c>
      <c r="D237" s="5">
        <v>0.03</v>
      </c>
      <c r="E237" s="5">
        <f t="shared" si="7"/>
        <v>0</v>
      </c>
      <c r="F237" s="2">
        <v>43466</v>
      </c>
      <c r="G237" s="36">
        <v>43830</v>
      </c>
      <c r="H237" s="36"/>
      <c r="I237" s="37" t="s">
        <v>861</v>
      </c>
      <c r="J237" s="37" t="s">
        <v>1276</v>
      </c>
      <c r="K237" s="81"/>
      <c r="L237" s="435"/>
      <c r="M237" s="143"/>
      <c r="N237" s="69"/>
      <c r="O237" s="69"/>
      <c r="P237" s="70"/>
      <c r="Q237" s="68"/>
      <c r="R237" s="69"/>
      <c r="S237" s="6"/>
      <c r="T237" s="445"/>
      <c r="U237" s="7"/>
      <c r="V237" s="6"/>
      <c r="W237" s="6"/>
      <c r="X237" s="8"/>
      <c r="Y237" s="40" t="s">
        <v>1305</v>
      </c>
    </row>
    <row r="238" spans="2:25" ht="50.25" customHeight="1">
      <c r="B238" s="254" t="s">
        <v>973</v>
      </c>
      <c r="C238" s="443" t="s">
        <v>1283</v>
      </c>
      <c r="D238" s="51">
        <v>0.03</v>
      </c>
      <c r="E238" s="5">
        <f t="shared" si="7"/>
        <v>0</v>
      </c>
      <c r="F238" s="2">
        <v>43466</v>
      </c>
      <c r="G238" s="36">
        <v>43830</v>
      </c>
      <c r="H238" s="256"/>
      <c r="I238" s="227" t="s">
        <v>1284</v>
      </c>
      <c r="J238" s="37" t="s">
        <v>1276</v>
      </c>
      <c r="K238" s="257"/>
      <c r="L238" s="435"/>
      <c r="M238" s="143"/>
      <c r="N238" s="260"/>
      <c r="O238" s="260"/>
      <c r="P238" s="261"/>
      <c r="Q238" s="262"/>
      <c r="R238" s="260"/>
      <c r="S238" s="260"/>
      <c r="T238" s="434"/>
      <c r="U238" s="143"/>
      <c r="V238" s="69"/>
      <c r="W238" s="69"/>
      <c r="X238" s="261"/>
      <c r="Y238" s="263" t="s">
        <v>1306</v>
      </c>
    </row>
    <row r="239" spans="2:25" ht="36" customHeight="1" thickBot="1">
      <c r="B239" s="254" t="s">
        <v>976</v>
      </c>
      <c r="C239" s="443" t="s">
        <v>1285</v>
      </c>
      <c r="D239" s="51">
        <v>0.02</v>
      </c>
      <c r="E239" s="5">
        <f t="shared" si="7"/>
        <v>0</v>
      </c>
      <c r="F239" s="2">
        <v>43466</v>
      </c>
      <c r="G239" s="36">
        <v>43830</v>
      </c>
      <c r="H239" s="256"/>
      <c r="I239" s="227" t="s">
        <v>1301</v>
      </c>
      <c r="J239" s="37" t="s">
        <v>1276</v>
      </c>
      <c r="K239" s="257"/>
      <c r="L239" s="433"/>
      <c r="M239" s="68"/>
      <c r="N239" s="260"/>
      <c r="O239" s="260"/>
      <c r="P239" s="261"/>
      <c r="Q239" s="262"/>
      <c r="R239" s="260"/>
      <c r="S239" s="260"/>
      <c r="T239" s="261"/>
      <c r="U239" s="69"/>
      <c r="V239" s="69"/>
      <c r="W239" s="69"/>
      <c r="X239" s="261"/>
      <c r="Y239" s="263" t="s">
        <v>1307</v>
      </c>
    </row>
    <row r="240" spans="2:25" ht="84.75" customHeight="1" thickBot="1">
      <c r="B240" s="241" t="s">
        <v>18</v>
      </c>
      <c r="C240" s="341" t="s">
        <v>1308</v>
      </c>
      <c r="D240" s="242">
        <f>SUM(D241:D243)</f>
        <v>0.15000000000000002</v>
      </c>
      <c r="E240" s="242">
        <f>SUM(E241:E243)</f>
        <v>0</v>
      </c>
      <c r="F240" s="243"/>
      <c r="G240" s="244"/>
      <c r="H240" s="244"/>
      <c r="I240" s="245" t="s">
        <v>1311</v>
      </c>
      <c r="J240" s="246"/>
      <c r="K240" s="247"/>
      <c r="L240" s="248">
        <f>SUM(L241:L243)</f>
        <v>0</v>
      </c>
      <c r="M240" s="249"/>
      <c r="N240" s="250"/>
      <c r="O240" s="250"/>
      <c r="P240" s="251"/>
      <c r="Q240" s="252"/>
      <c r="R240" s="250"/>
      <c r="S240" s="250"/>
      <c r="T240" s="251"/>
      <c r="U240" s="252"/>
      <c r="V240" s="250"/>
      <c r="W240" s="250"/>
      <c r="X240" s="251"/>
      <c r="Y240" s="253"/>
    </row>
    <row r="241" spans="2:25" ht="45">
      <c r="B241" s="9" t="s">
        <v>1041</v>
      </c>
      <c r="C241" s="228" t="s">
        <v>1286</v>
      </c>
      <c r="D241" s="5">
        <v>0.05</v>
      </c>
      <c r="E241" s="5">
        <f>(SUM(M241:X241)*D241)</f>
        <v>0</v>
      </c>
      <c r="F241" s="2">
        <v>43466</v>
      </c>
      <c r="G241" s="36">
        <v>43830</v>
      </c>
      <c r="H241" s="36"/>
      <c r="I241" s="37" t="s">
        <v>1287</v>
      </c>
      <c r="J241" s="37" t="s">
        <v>1276</v>
      </c>
      <c r="K241" s="81"/>
      <c r="L241" s="39"/>
      <c r="M241" s="143"/>
      <c r="N241" s="69"/>
      <c r="O241" s="69"/>
      <c r="P241" s="70"/>
      <c r="Q241" s="68"/>
      <c r="R241" s="69"/>
      <c r="S241" s="69"/>
      <c r="T241" s="70"/>
      <c r="U241" s="68"/>
      <c r="V241" s="69"/>
      <c r="W241" s="69"/>
      <c r="X241" s="70"/>
      <c r="Y241" s="40" t="s">
        <v>1312</v>
      </c>
    </row>
    <row r="242" spans="2:25" ht="48" customHeight="1">
      <c r="B242" s="9" t="s">
        <v>978</v>
      </c>
      <c r="C242" s="228" t="s">
        <v>1309</v>
      </c>
      <c r="D242" s="5">
        <v>0.05</v>
      </c>
      <c r="E242" s="5">
        <f>(SUM(M242:X242)*D242)</f>
        <v>0</v>
      </c>
      <c r="F242" s="2">
        <v>43466</v>
      </c>
      <c r="G242" s="36">
        <v>43830</v>
      </c>
      <c r="H242" s="36"/>
      <c r="I242" s="37" t="s">
        <v>1287</v>
      </c>
      <c r="J242" s="37" t="s">
        <v>1276</v>
      </c>
      <c r="K242" s="81"/>
      <c r="L242" s="39"/>
      <c r="M242" s="143"/>
      <c r="N242" s="69"/>
      <c r="O242" s="69"/>
      <c r="P242" s="70"/>
      <c r="Q242" s="68"/>
      <c r="R242" s="69"/>
      <c r="S242" s="69"/>
      <c r="T242" s="70"/>
      <c r="U242" s="68"/>
      <c r="V242" s="69"/>
      <c r="W242" s="69"/>
      <c r="X242" s="70"/>
      <c r="Y242" s="40" t="s">
        <v>1312</v>
      </c>
    </row>
    <row r="243" spans="2:25" ht="39.75" customHeight="1" thickBot="1">
      <c r="B243" s="9" t="s">
        <v>979</v>
      </c>
      <c r="C243" s="230" t="s">
        <v>1310</v>
      </c>
      <c r="D243" s="5">
        <v>0.05</v>
      </c>
      <c r="E243" s="5">
        <f>(SUM(M243:X243)*D243)</f>
        <v>0</v>
      </c>
      <c r="F243" s="2">
        <v>43466</v>
      </c>
      <c r="G243" s="36">
        <v>43830</v>
      </c>
      <c r="H243" s="36"/>
      <c r="I243" s="37" t="s">
        <v>1278</v>
      </c>
      <c r="J243" s="37" t="s">
        <v>1276</v>
      </c>
      <c r="K243" s="81"/>
      <c r="L243" s="39"/>
      <c r="M243" s="143"/>
      <c r="N243" s="69"/>
      <c r="O243" s="69"/>
      <c r="P243" s="70"/>
      <c r="Q243" s="68"/>
      <c r="R243" s="69"/>
      <c r="S243" s="69"/>
      <c r="T243" s="70"/>
      <c r="U243" s="68"/>
      <c r="V243" s="69"/>
      <c r="W243" s="69"/>
      <c r="X243" s="70"/>
      <c r="Y243" s="40" t="s">
        <v>1313</v>
      </c>
    </row>
    <row r="244" spans="2:25" ht="84.75" customHeight="1" thickBot="1">
      <c r="B244" s="241" t="s">
        <v>17</v>
      </c>
      <c r="C244" s="341" t="s">
        <v>1288</v>
      </c>
      <c r="D244" s="242">
        <f>SUM(D245:D246)</f>
        <v>0.15000000000000002</v>
      </c>
      <c r="E244" s="242">
        <f>SUM(E245:E246)</f>
        <v>0</v>
      </c>
      <c r="F244" s="243"/>
      <c r="G244" s="244"/>
      <c r="H244" s="244"/>
      <c r="I244" s="245" t="s">
        <v>1317</v>
      </c>
      <c r="J244" s="246"/>
      <c r="K244" s="247"/>
      <c r="L244" s="248"/>
      <c r="M244" s="249"/>
      <c r="N244" s="250"/>
      <c r="O244" s="250"/>
      <c r="P244" s="251"/>
      <c r="Q244" s="252"/>
      <c r="R244" s="250"/>
      <c r="S244" s="250"/>
      <c r="T244" s="251"/>
      <c r="U244" s="252"/>
      <c r="V244" s="250"/>
      <c r="W244" s="250"/>
      <c r="X244" s="251"/>
      <c r="Y244" s="253"/>
    </row>
    <row r="245" spans="2:25" ht="66.75" customHeight="1">
      <c r="B245" s="9" t="s">
        <v>983</v>
      </c>
      <c r="C245" s="442" t="s">
        <v>1314</v>
      </c>
      <c r="D245" s="138">
        <v>0.05</v>
      </c>
      <c r="E245" s="138">
        <f>(SUM(M245:X245)*D245)</f>
        <v>0</v>
      </c>
      <c r="F245" s="139">
        <v>43466</v>
      </c>
      <c r="G245" s="36">
        <v>43830</v>
      </c>
      <c r="H245" s="36"/>
      <c r="I245" s="37" t="s">
        <v>1289</v>
      </c>
      <c r="J245" s="37" t="s">
        <v>1276</v>
      </c>
      <c r="K245" s="38"/>
      <c r="L245" s="436"/>
      <c r="M245" s="69"/>
      <c r="N245" s="69"/>
      <c r="O245" s="69"/>
      <c r="P245" s="70"/>
      <c r="Q245" s="69"/>
      <c r="R245" s="69"/>
      <c r="S245" s="69"/>
      <c r="T245" s="70"/>
      <c r="U245" s="69"/>
      <c r="V245" s="69"/>
      <c r="W245" s="69"/>
      <c r="X245" s="70"/>
      <c r="Y245" s="40" t="s">
        <v>1315</v>
      </c>
    </row>
    <row r="246" spans="2:25" ht="35.25" customHeight="1" thickBot="1">
      <c r="B246" s="437" t="s">
        <v>984</v>
      </c>
      <c r="C246" s="230" t="s">
        <v>1290</v>
      </c>
      <c r="D246" s="5">
        <v>0.1</v>
      </c>
      <c r="E246" s="5">
        <f>(SUM(M246:X246)*D246)</f>
        <v>0</v>
      </c>
      <c r="F246" s="139">
        <v>43466</v>
      </c>
      <c r="G246" s="36">
        <v>43830</v>
      </c>
      <c r="H246" s="401"/>
      <c r="I246" s="37" t="s">
        <v>1278</v>
      </c>
      <c r="J246" s="37" t="s">
        <v>1276</v>
      </c>
      <c r="K246" s="403"/>
      <c r="L246" s="404"/>
      <c r="M246" s="143"/>
      <c r="N246" s="69"/>
      <c r="O246" s="69"/>
      <c r="P246" s="70"/>
      <c r="Q246" s="69"/>
      <c r="R246" s="69"/>
      <c r="S246" s="69"/>
      <c r="T246" s="70"/>
      <c r="U246" s="69"/>
      <c r="V246" s="69"/>
      <c r="W246" s="69"/>
      <c r="X246" s="70"/>
      <c r="Y246" s="263" t="s">
        <v>1316</v>
      </c>
    </row>
    <row r="247" spans="2:25" ht="84.75" customHeight="1" thickBot="1">
      <c r="B247" s="241" t="s">
        <v>16</v>
      </c>
      <c r="C247" s="341" t="s">
        <v>1318</v>
      </c>
      <c r="D247" s="242">
        <f>SUM(D248:D250)</f>
        <v>0.15000000000000002</v>
      </c>
      <c r="E247" s="242">
        <f>SUM(E248:E250)</f>
        <v>0</v>
      </c>
      <c r="F247" s="243"/>
      <c r="G247" s="244"/>
      <c r="H247" s="244"/>
      <c r="I247" s="245"/>
      <c r="J247" s="246"/>
      <c r="K247" s="247"/>
      <c r="L247" s="248"/>
      <c r="M247" s="249"/>
      <c r="N247" s="250"/>
      <c r="O247" s="250"/>
      <c r="P247" s="251"/>
      <c r="Q247" s="252"/>
      <c r="R247" s="250"/>
      <c r="S247" s="250"/>
      <c r="T247" s="251"/>
      <c r="U247" s="252"/>
      <c r="V247" s="250"/>
      <c r="W247" s="250"/>
      <c r="X247" s="251"/>
      <c r="Y247" s="253"/>
    </row>
    <row r="248" spans="2:25" ht="41.25" customHeight="1">
      <c r="B248" s="9" t="s">
        <v>1027</v>
      </c>
      <c r="C248" s="230" t="s">
        <v>1319</v>
      </c>
      <c r="D248" s="5">
        <v>0.05</v>
      </c>
      <c r="E248" s="51">
        <f>(SUM(M248:X248)*D248)</f>
        <v>0</v>
      </c>
      <c r="F248" s="36">
        <v>43466</v>
      </c>
      <c r="G248" s="36">
        <v>43830</v>
      </c>
      <c r="H248" s="36"/>
      <c r="I248" s="37" t="s">
        <v>1287</v>
      </c>
      <c r="J248" s="37" t="s">
        <v>1291</v>
      </c>
      <c r="K248" s="81"/>
      <c r="L248" s="39"/>
      <c r="M248" s="143"/>
      <c r="N248" s="69"/>
      <c r="O248" s="69"/>
      <c r="P248" s="70"/>
      <c r="Q248" s="68"/>
      <c r="R248" s="69"/>
      <c r="S248" s="69"/>
      <c r="T248" s="70"/>
      <c r="U248" s="68"/>
      <c r="V248" s="69"/>
      <c r="W248" s="69"/>
      <c r="X248" s="70"/>
      <c r="Y248" s="40" t="s">
        <v>1315</v>
      </c>
    </row>
    <row r="249" spans="2:25" ht="51" customHeight="1">
      <c r="B249" s="9" t="s">
        <v>1066</v>
      </c>
      <c r="C249" s="444" t="s">
        <v>1320</v>
      </c>
      <c r="D249" s="5">
        <v>0.05</v>
      </c>
      <c r="E249" s="5">
        <f>(SUM(M249:X249)*D249)</f>
        <v>0</v>
      </c>
      <c r="F249" s="36">
        <v>43466</v>
      </c>
      <c r="G249" s="36">
        <v>43830</v>
      </c>
      <c r="H249" s="36"/>
      <c r="I249" s="37" t="s">
        <v>1278</v>
      </c>
      <c r="J249" s="37" t="s">
        <v>1276</v>
      </c>
      <c r="K249" s="438"/>
      <c r="L249" s="436"/>
      <c r="M249" s="68"/>
      <c r="N249" s="69"/>
      <c r="O249" s="69"/>
      <c r="P249" s="70"/>
      <c r="Q249" s="69"/>
      <c r="R249" s="69"/>
      <c r="S249" s="69"/>
      <c r="T249" s="70"/>
      <c r="U249" s="69"/>
      <c r="V249" s="69"/>
      <c r="W249" s="69"/>
      <c r="X249" s="70"/>
      <c r="Y249" s="40" t="s">
        <v>1316</v>
      </c>
    </row>
    <row r="250" spans="2:25" ht="30.75" thickBot="1">
      <c r="B250" s="9" t="s">
        <v>1090</v>
      </c>
      <c r="C250" s="230" t="s">
        <v>1322</v>
      </c>
      <c r="D250" s="138">
        <v>0.05</v>
      </c>
      <c r="E250" s="138">
        <f>(SUM(M250:X250)*D250)</f>
        <v>0</v>
      </c>
      <c r="F250" s="139">
        <v>43466</v>
      </c>
      <c r="G250" s="139">
        <v>43830</v>
      </c>
      <c r="H250" s="36"/>
      <c r="I250" s="176" t="s">
        <v>1278</v>
      </c>
      <c r="J250" s="37" t="s">
        <v>1276</v>
      </c>
      <c r="K250" s="439"/>
      <c r="L250" s="436"/>
      <c r="M250" s="153"/>
      <c r="N250" s="154"/>
      <c r="O250" s="154"/>
      <c r="P250" s="155"/>
      <c r="Q250" s="156"/>
      <c r="R250" s="154"/>
      <c r="S250" s="266"/>
      <c r="T250" s="8"/>
      <c r="U250" s="267"/>
      <c r="V250" s="266"/>
      <c r="W250" s="266"/>
      <c r="X250" s="8"/>
      <c r="Y250" s="269" t="s">
        <v>1321</v>
      </c>
    </row>
    <row r="251" spans="2:25" ht="64.5" customHeight="1" thickBot="1">
      <c r="B251" s="241" t="s">
        <v>928</v>
      </c>
      <c r="C251" s="341" t="s">
        <v>1323</v>
      </c>
      <c r="D251" s="242">
        <f>SUM(D252:D254)</f>
        <v>0.2</v>
      </c>
      <c r="E251" s="242">
        <f>SUM(E252:E254)</f>
        <v>0</v>
      </c>
      <c r="F251" s="243"/>
      <c r="G251" s="244"/>
      <c r="H251" s="244"/>
      <c r="I251" s="245" t="s">
        <v>1325</v>
      </c>
      <c r="J251" s="246"/>
      <c r="K251" s="247"/>
      <c r="L251" s="248"/>
      <c r="M251" s="249"/>
      <c r="N251" s="250"/>
      <c r="O251" s="250"/>
      <c r="P251" s="251"/>
      <c r="Q251" s="252"/>
      <c r="R251" s="250"/>
      <c r="S251" s="250"/>
      <c r="T251" s="251"/>
      <c r="U251" s="252"/>
      <c r="V251" s="250"/>
      <c r="W251" s="250"/>
      <c r="X251" s="251"/>
      <c r="Y251" s="253"/>
    </row>
    <row r="252" spans="2:25" ht="65.25" customHeight="1">
      <c r="B252" s="9" t="s">
        <v>1028</v>
      </c>
      <c r="C252" s="230" t="s">
        <v>1292</v>
      </c>
      <c r="D252" s="5">
        <v>0.05</v>
      </c>
      <c r="E252" s="5">
        <f>(SUM(M252:X252)*D252)</f>
        <v>0</v>
      </c>
      <c r="F252" s="2">
        <v>43466</v>
      </c>
      <c r="G252" s="36">
        <v>43830</v>
      </c>
      <c r="H252" s="36"/>
      <c r="I252" s="37" t="s">
        <v>1293</v>
      </c>
      <c r="J252" s="37" t="s">
        <v>1276</v>
      </c>
      <c r="K252" s="440"/>
      <c r="L252" s="39"/>
      <c r="M252" s="143"/>
      <c r="N252" s="69"/>
      <c r="O252" s="69"/>
      <c r="P252" s="70"/>
      <c r="Q252" s="69"/>
      <c r="R252" s="69"/>
      <c r="S252" s="69"/>
      <c r="T252" s="70"/>
      <c r="U252" s="69"/>
      <c r="V252" s="69"/>
      <c r="W252" s="69"/>
      <c r="X252" s="70"/>
      <c r="Y252" s="40" t="s">
        <v>1316</v>
      </c>
    </row>
    <row r="253" spans="2:25" ht="66.75" customHeight="1">
      <c r="B253" s="9" t="s">
        <v>1031</v>
      </c>
      <c r="C253" s="230" t="s">
        <v>1294</v>
      </c>
      <c r="D253" s="5">
        <v>0.1</v>
      </c>
      <c r="E253" s="5">
        <f>(SUM(M253:X253)*D253)</f>
        <v>0</v>
      </c>
      <c r="F253" s="2">
        <v>43466</v>
      </c>
      <c r="G253" s="36">
        <v>43830</v>
      </c>
      <c r="H253" s="36"/>
      <c r="I253" s="37" t="s">
        <v>1293</v>
      </c>
      <c r="J253" s="37" t="s">
        <v>1276</v>
      </c>
      <c r="K253" s="440"/>
      <c r="L253" s="39"/>
      <c r="M253" s="143"/>
      <c r="N253" s="69"/>
      <c r="O253" s="69"/>
      <c r="P253" s="70"/>
      <c r="Q253" s="69"/>
      <c r="R253" s="69"/>
      <c r="S253" s="69"/>
      <c r="T253" s="70"/>
      <c r="U253" s="69"/>
      <c r="V253" s="69"/>
      <c r="W253" s="69"/>
      <c r="X253" s="70"/>
      <c r="Y253" s="40" t="s">
        <v>1316</v>
      </c>
    </row>
    <row r="254" spans="2:25" ht="69.75" customHeight="1" thickBot="1">
      <c r="B254" s="9" t="s">
        <v>1092</v>
      </c>
      <c r="C254" s="442" t="s">
        <v>1324</v>
      </c>
      <c r="D254" s="5">
        <v>0.05</v>
      </c>
      <c r="E254" s="5">
        <f>(SUM(M254:X254)*D254)</f>
        <v>0</v>
      </c>
      <c r="F254" s="2">
        <v>43466</v>
      </c>
      <c r="G254" s="36">
        <v>43830</v>
      </c>
      <c r="H254" s="36"/>
      <c r="I254" s="37" t="s">
        <v>1293</v>
      </c>
      <c r="J254" s="37" t="s">
        <v>1291</v>
      </c>
      <c r="K254" s="441"/>
      <c r="L254" s="141"/>
      <c r="M254" s="143"/>
      <c r="N254" s="69"/>
      <c r="O254" s="69"/>
      <c r="P254" s="70"/>
      <c r="Q254" s="69"/>
      <c r="R254" s="69"/>
      <c r="S254" s="69"/>
      <c r="T254" s="70"/>
      <c r="U254" s="69"/>
      <c r="V254" s="69"/>
      <c r="W254" s="69"/>
      <c r="X254" s="70"/>
      <c r="Y254" s="40" t="s">
        <v>1316</v>
      </c>
    </row>
    <row r="255" spans="2:25" ht="57.75" customHeight="1" thickBot="1">
      <c r="B255" s="241" t="s">
        <v>933</v>
      </c>
      <c r="C255" s="341" t="s">
        <v>1295</v>
      </c>
      <c r="D255" s="242">
        <f>SUM(D256)</f>
        <v>0.15</v>
      </c>
      <c r="E255" s="242">
        <f>SUM(E256)</f>
        <v>0</v>
      </c>
      <c r="F255" s="243"/>
      <c r="G255" s="244"/>
      <c r="H255" s="244"/>
      <c r="I255" s="245" t="s">
        <v>1328</v>
      </c>
      <c r="J255" s="246"/>
      <c r="K255" s="247"/>
      <c r="L255" s="248"/>
      <c r="M255" s="249"/>
      <c r="N255" s="250"/>
      <c r="O255" s="250"/>
      <c r="P255" s="251"/>
      <c r="Q255" s="252"/>
      <c r="R255" s="250"/>
      <c r="S255" s="250"/>
      <c r="T255" s="251"/>
      <c r="U255" s="252"/>
      <c r="V255" s="250"/>
      <c r="W255" s="250"/>
      <c r="X255" s="251"/>
      <c r="Y255" s="253"/>
    </row>
    <row r="256" spans="2:25" ht="53.25" customHeight="1" thickBot="1">
      <c r="B256" s="9" t="s">
        <v>1033</v>
      </c>
      <c r="C256" s="230" t="s">
        <v>1326</v>
      </c>
      <c r="D256" s="5">
        <v>0.15</v>
      </c>
      <c r="E256" s="5">
        <f>(SUM(M256:X256)*D256)</f>
        <v>0</v>
      </c>
      <c r="F256" s="2">
        <v>43466</v>
      </c>
      <c r="G256" s="36">
        <v>43830</v>
      </c>
      <c r="H256" s="36"/>
      <c r="I256" s="37" t="s">
        <v>1296</v>
      </c>
      <c r="J256" s="37" t="s">
        <v>1276</v>
      </c>
      <c r="K256" s="440"/>
      <c r="L256" s="39"/>
      <c r="M256" s="143"/>
      <c r="N256" s="69"/>
      <c r="O256" s="69"/>
      <c r="P256" s="70"/>
      <c r="Q256" s="68"/>
      <c r="R256" s="69"/>
      <c r="S256" s="69"/>
      <c r="T256" s="70"/>
      <c r="U256" s="68"/>
      <c r="V256" s="69"/>
      <c r="W256" s="69"/>
      <c r="X256" s="70"/>
      <c r="Y256" s="269" t="s">
        <v>1327</v>
      </c>
    </row>
    <row r="257" spans="2:25" ht="36" customHeight="1" thickBot="1">
      <c r="B257" s="161" t="s">
        <v>27</v>
      </c>
      <c r="C257" s="337" t="s">
        <v>1329</v>
      </c>
      <c r="D257" s="162">
        <f>D258+D261+D265+D269+D273+D275</f>
        <v>1</v>
      </c>
      <c r="E257" s="162">
        <f>E258+E261+E265+E269+E273+E275</f>
        <v>0</v>
      </c>
      <c r="F257" s="163"/>
      <c r="G257" s="163"/>
      <c r="H257" s="163"/>
      <c r="I257" s="163"/>
      <c r="J257" s="163"/>
      <c r="K257" s="164"/>
      <c r="L257" s="164"/>
      <c r="M257" s="480"/>
      <c r="N257" s="166"/>
      <c r="O257" s="166"/>
      <c r="P257" s="167"/>
      <c r="Q257" s="168"/>
      <c r="R257" s="166"/>
      <c r="S257" s="166"/>
      <c r="T257" s="167"/>
      <c r="U257" s="168"/>
      <c r="V257" s="166"/>
      <c r="W257" s="166"/>
      <c r="X257" s="167"/>
      <c r="Y257" s="169"/>
    </row>
    <row r="258" spans="2:25" ht="57.75" customHeight="1" thickBot="1">
      <c r="B258" s="241" t="s">
        <v>15</v>
      </c>
      <c r="C258" s="341" t="s">
        <v>1330</v>
      </c>
      <c r="D258" s="242">
        <f>SUM(D259:D260)</f>
        <v>0.2</v>
      </c>
      <c r="E258" s="242">
        <f>SUM(E259:E260)</f>
        <v>0</v>
      </c>
      <c r="F258" s="243"/>
      <c r="G258" s="244"/>
      <c r="H258" s="244"/>
      <c r="I258" s="245" t="s">
        <v>1353</v>
      </c>
      <c r="J258" s="246"/>
      <c r="K258" s="247"/>
      <c r="L258" s="248"/>
      <c r="M258" s="249"/>
      <c r="N258" s="250"/>
      <c r="O258" s="250"/>
      <c r="P258" s="251"/>
      <c r="Q258" s="252"/>
      <c r="R258" s="250"/>
      <c r="S258" s="250"/>
      <c r="T258" s="251"/>
      <c r="U258" s="252"/>
      <c r="V258" s="250"/>
      <c r="W258" s="250"/>
      <c r="X258" s="251"/>
      <c r="Y258" s="253"/>
    </row>
    <row r="259" spans="2:25" ht="51" customHeight="1">
      <c r="B259" s="9" t="s">
        <v>961</v>
      </c>
      <c r="C259" s="442" t="s">
        <v>1332</v>
      </c>
      <c r="D259" s="138">
        <v>0.15</v>
      </c>
      <c r="E259" s="138">
        <f>(SUM(M259:X259)*D259)</f>
        <v>0</v>
      </c>
      <c r="F259" s="139">
        <v>43466</v>
      </c>
      <c r="G259" s="36">
        <v>43830</v>
      </c>
      <c r="H259" s="36"/>
      <c r="I259" s="37" t="s">
        <v>1333</v>
      </c>
      <c r="J259" s="37" t="s">
        <v>1331</v>
      </c>
      <c r="K259" s="446">
        <v>4800</v>
      </c>
      <c r="L259" s="436"/>
      <c r="M259" s="69"/>
      <c r="N259" s="69"/>
      <c r="O259" s="69"/>
      <c r="P259" s="70"/>
      <c r="Q259" s="69"/>
      <c r="R259" s="69"/>
      <c r="S259" s="69"/>
      <c r="T259" s="70"/>
      <c r="U259" s="69"/>
      <c r="V259" s="69"/>
      <c r="W259" s="69"/>
      <c r="X259" s="70"/>
      <c r="Y259" s="40"/>
    </row>
    <row r="260" spans="2:25" ht="35.25" customHeight="1" thickBot="1">
      <c r="B260" s="437" t="s">
        <v>965</v>
      </c>
      <c r="C260" s="230" t="s">
        <v>1334</v>
      </c>
      <c r="D260" s="5">
        <v>0.05</v>
      </c>
      <c r="E260" s="5">
        <f>(SUM(M260:X260)*D260)</f>
        <v>0</v>
      </c>
      <c r="F260" s="139">
        <v>43466</v>
      </c>
      <c r="G260" s="36">
        <v>43830</v>
      </c>
      <c r="H260" s="401"/>
      <c r="I260" s="37" t="s">
        <v>1333</v>
      </c>
      <c r="J260" s="37" t="s">
        <v>1331</v>
      </c>
      <c r="K260" s="447">
        <v>3564</v>
      </c>
      <c r="L260" s="404"/>
      <c r="M260" s="143"/>
      <c r="N260" s="69"/>
      <c r="O260" s="69"/>
      <c r="P260" s="70"/>
      <c r="Q260" s="69"/>
      <c r="R260" s="69"/>
      <c r="S260" s="69"/>
      <c r="T260" s="70"/>
      <c r="U260" s="69"/>
      <c r="V260" s="69"/>
      <c r="W260" s="69"/>
      <c r="X260" s="70"/>
      <c r="Y260" s="263"/>
    </row>
    <row r="261" spans="2:25" ht="49.5" customHeight="1" thickBot="1">
      <c r="B261" s="241" t="s">
        <v>18</v>
      </c>
      <c r="C261" s="341" t="s">
        <v>1335</v>
      </c>
      <c r="D261" s="242">
        <f>SUM(D262:D264)</f>
        <v>0.2</v>
      </c>
      <c r="E261" s="242">
        <f>SUM(E262:E264)</f>
        <v>0</v>
      </c>
      <c r="F261" s="243"/>
      <c r="G261" s="244"/>
      <c r="H261" s="244"/>
      <c r="I261" s="245" t="s">
        <v>1336</v>
      </c>
      <c r="J261" s="246"/>
      <c r="K261" s="247"/>
      <c r="L261" s="248"/>
      <c r="M261" s="249"/>
      <c r="N261" s="250"/>
      <c r="O261" s="250"/>
      <c r="P261" s="251"/>
      <c r="Q261" s="252"/>
      <c r="R261" s="250"/>
      <c r="S261" s="250"/>
      <c r="T261" s="251"/>
      <c r="U261" s="252"/>
      <c r="V261" s="250"/>
      <c r="W261" s="250"/>
      <c r="X261" s="251"/>
      <c r="Y261" s="253"/>
    </row>
    <row r="262" spans="2:25" ht="51.75" customHeight="1">
      <c r="B262" s="9" t="s">
        <v>1041</v>
      </c>
      <c r="C262" s="230" t="s">
        <v>1338</v>
      </c>
      <c r="D262" s="5">
        <v>0.1</v>
      </c>
      <c r="E262" s="51">
        <f>(SUM(M262:X262)*D262)</f>
        <v>0</v>
      </c>
      <c r="F262" s="36">
        <v>43497</v>
      </c>
      <c r="G262" s="36">
        <v>43830</v>
      </c>
      <c r="H262" s="36"/>
      <c r="I262" s="37" t="s">
        <v>1339</v>
      </c>
      <c r="J262" s="37" t="s">
        <v>1331</v>
      </c>
      <c r="K262" s="81"/>
      <c r="L262" s="39"/>
      <c r="M262" s="143"/>
      <c r="N262" s="69"/>
      <c r="O262" s="69"/>
      <c r="P262" s="70"/>
      <c r="Q262" s="68"/>
      <c r="R262" s="69"/>
      <c r="S262" s="69"/>
      <c r="T262" s="70"/>
      <c r="U262" s="68"/>
      <c r="V262" s="69"/>
      <c r="W262" s="69"/>
      <c r="X262" s="70"/>
      <c r="Y262" s="40" t="s">
        <v>1337</v>
      </c>
    </row>
    <row r="263" spans="2:25" ht="51" customHeight="1">
      <c r="B263" s="9" t="s">
        <v>978</v>
      </c>
      <c r="C263" s="444" t="s">
        <v>1354</v>
      </c>
      <c r="D263" s="5">
        <v>0.05</v>
      </c>
      <c r="E263" s="5">
        <f>(SUM(M263:X263)*D263)</f>
        <v>0</v>
      </c>
      <c r="F263" s="36">
        <v>43497</v>
      </c>
      <c r="G263" s="36">
        <v>43830</v>
      </c>
      <c r="H263" s="36"/>
      <c r="I263" s="37" t="s">
        <v>1339</v>
      </c>
      <c r="J263" s="37" t="s">
        <v>1331</v>
      </c>
      <c r="K263" s="438"/>
      <c r="L263" s="436"/>
      <c r="M263" s="68"/>
      <c r="N263" s="69"/>
      <c r="O263" s="69"/>
      <c r="P263" s="70"/>
      <c r="Q263" s="69"/>
      <c r="R263" s="69"/>
      <c r="S263" s="69"/>
      <c r="T263" s="70"/>
      <c r="U263" s="69"/>
      <c r="V263" s="69"/>
      <c r="W263" s="69"/>
      <c r="X263" s="70"/>
      <c r="Y263" s="40"/>
    </row>
    <row r="264" spans="2:25" ht="30.75" thickBot="1">
      <c r="B264" s="9" t="s">
        <v>979</v>
      </c>
      <c r="C264" s="230" t="s">
        <v>1340</v>
      </c>
      <c r="D264" s="138">
        <v>0.05</v>
      </c>
      <c r="E264" s="138">
        <f>(SUM(M264:X264)*D264)</f>
        <v>0</v>
      </c>
      <c r="F264" s="139">
        <v>43497</v>
      </c>
      <c r="G264" s="139">
        <v>43830</v>
      </c>
      <c r="H264" s="36"/>
      <c r="I264" s="176" t="s">
        <v>1339</v>
      </c>
      <c r="J264" s="37" t="s">
        <v>1331</v>
      </c>
      <c r="K264" s="439"/>
      <c r="L264" s="436"/>
      <c r="M264" s="153"/>
      <c r="N264" s="154"/>
      <c r="O264" s="154"/>
      <c r="P264" s="155"/>
      <c r="Q264" s="156"/>
      <c r="R264" s="154"/>
      <c r="S264" s="154"/>
      <c r="T264" s="70"/>
      <c r="U264" s="156"/>
      <c r="V264" s="154"/>
      <c r="W264" s="154"/>
      <c r="X264" s="70"/>
      <c r="Y264" s="269"/>
    </row>
    <row r="265" spans="2:25" ht="49.5" customHeight="1" thickBot="1">
      <c r="B265" s="241" t="s">
        <v>17</v>
      </c>
      <c r="C265" s="341" t="s">
        <v>1341</v>
      </c>
      <c r="D265" s="242">
        <f>SUM(D266:D268)</f>
        <v>0.2</v>
      </c>
      <c r="E265" s="242">
        <f>SUM(E266:E268)</f>
        <v>0</v>
      </c>
      <c r="F265" s="243"/>
      <c r="G265" s="244"/>
      <c r="H265" s="244"/>
      <c r="I265" s="245" t="s">
        <v>1342</v>
      </c>
      <c r="J265" s="246"/>
      <c r="K265" s="247"/>
      <c r="L265" s="248"/>
      <c r="M265" s="249"/>
      <c r="N265" s="250"/>
      <c r="O265" s="250"/>
      <c r="P265" s="251"/>
      <c r="Q265" s="252"/>
      <c r="R265" s="250"/>
      <c r="S265" s="250"/>
      <c r="T265" s="251"/>
      <c r="U265" s="252"/>
      <c r="V265" s="250"/>
      <c r="W265" s="250"/>
      <c r="X265" s="251"/>
      <c r="Y265" s="253"/>
    </row>
    <row r="266" spans="2:25" ht="41.25" customHeight="1">
      <c r="B266" s="9" t="s">
        <v>983</v>
      </c>
      <c r="C266" s="230" t="s">
        <v>1355</v>
      </c>
      <c r="D266" s="5">
        <v>0.05</v>
      </c>
      <c r="E266" s="51">
        <f>(SUM(M266:X266)*D266)</f>
        <v>0</v>
      </c>
      <c r="F266" s="36">
        <v>43466</v>
      </c>
      <c r="G266" s="36">
        <v>43830</v>
      </c>
      <c r="H266" s="36"/>
      <c r="I266" s="37" t="s">
        <v>861</v>
      </c>
      <c r="J266" s="37" t="s">
        <v>1331</v>
      </c>
      <c r="K266" s="81"/>
      <c r="L266" s="39"/>
      <c r="M266" s="143"/>
      <c r="N266" s="69"/>
      <c r="O266" s="69"/>
      <c r="P266" s="70"/>
      <c r="Q266" s="68"/>
      <c r="R266" s="69"/>
      <c r="S266" s="69"/>
      <c r="T266" s="70"/>
      <c r="U266" s="68"/>
      <c r="V266" s="69"/>
      <c r="W266" s="69"/>
      <c r="X266" s="70"/>
      <c r="Y266" s="40" t="s">
        <v>1343</v>
      </c>
    </row>
    <row r="267" spans="2:25" ht="51" customHeight="1">
      <c r="B267" s="9" t="s">
        <v>984</v>
      </c>
      <c r="C267" s="444" t="s">
        <v>1344</v>
      </c>
      <c r="D267" s="5">
        <v>0.1</v>
      </c>
      <c r="E267" s="5">
        <f t="shared" ref="E267:E268" si="8">(SUM(M267:X267)*D267)</f>
        <v>0</v>
      </c>
      <c r="F267" s="36">
        <v>43466</v>
      </c>
      <c r="G267" s="36">
        <v>43830</v>
      </c>
      <c r="H267" s="36"/>
      <c r="I267" s="37" t="s">
        <v>861</v>
      </c>
      <c r="J267" s="37" t="s">
        <v>1331</v>
      </c>
      <c r="K267" s="438"/>
      <c r="L267" s="436"/>
      <c r="M267" s="68"/>
      <c r="N267" s="69"/>
      <c r="O267" s="69"/>
      <c r="P267" s="70"/>
      <c r="Q267" s="69"/>
      <c r="R267" s="69"/>
      <c r="S267" s="69"/>
      <c r="T267" s="70"/>
      <c r="U267" s="69"/>
      <c r="V267" s="69"/>
      <c r="W267" s="69"/>
      <c r="X267" s="70"/>
      <c r="Y267" s="40"/>
    </row>
    <row r="268" spans="2:25" ht="30.75" thickBot="1">
      <c r="B268" s="9" t="s">
        <v>1088</v>
      </c>
      <c r="C268" s="230" t="s">
        <v>1356</v>
      </c>
      <c r="D268" s="138">
        <v>0.05</v>
      </c>
      <c r="E268" s="138">
        <f t="shared" si="8"/>
        <v>0</v>
      </c>
      <c r="F268" s="139">
        <v>43466</v>
      </c>
      <c r="G268" s="139">
        <v>43830</v>
      </c>
      <c r="H268" s="36"/>
      <c r="I268" s="176" t="s">
        <v>861</v>
      </c>
      <c r="J268" s="37" t="s">
        <v>1331</v>
      </c>
      <c r="K268" s="439"/>
      <c r="L268" s="436"/>
      <c r="M268" s="153"/>
      <c r="N268" s="154"/>
      <c r="O268" s="154"/>
      <c r="P268" s="155"/>
      <c r="Q268" s="156"/>
      <c r="R268" s="154"/>
      <c r="S268" s="154"/>
      <c r="T268" s="70"/>
      <c r="U268" s="156"/>
      <c r="V268" s="154"/>
      <c r="W268" s="154"/>
      <c r="X268" s="70"/>
      <c r="Y268" s="269"/>
    </row>
    <row r="269" spans="2:25" ht="49.5" customHeight="1" thickBot="1">
      <c r="B269" s="241" t="s">
        <v>16</v>
      </c>
      <c r="C269" s="341" t="s">
        <v>1345</v>
      </c>
      <c r="D269" s="242">
        <f>SUM(D270:D272)</f>
        <v>0.2</v>
      </c>
      <c r="E269" s="242">
        <f>SUM(E270:E272)</f>
        <v>0</v>
      </c>
      <c r="F269" s="243"/>
      <c r="G269" s="244"/>
      <c r="H269" s="244"/>
      <c r="I269" s="245" t="s">
        <v>1346</v>
      </c>
      <c r="J269" s="246"/>
      <c r="K269" s="247"/>
      <c r="L269" s="248"/>
      <c r="M269" s="249"/>
      <c r="N269" s="250"/>
      <c r="O269" s="250"/>
      <c r="P269" s="251"/>
      <c r="Q269" s="252"/>
      <c r="R269" s="250"/>
      <c r="S269" s="250"/>
      <c r="T269" s="251"/>
      <c r="U269" s="252"/>
      <c r="V269" s="250"/>
      <c r="W269" s="250"/>
      <c r="X269" s="251"/>
      <c r="Y269" s="253"/>
    </row>
    <row r="270" spans="2:25" ht="53.25" customHeight="1">
      <c r="B270" s="9" t="s">
        <v>1027</v>
      </c>
      <c r="C270" s="230" t="s">
        <v>1357</v>
      </c>
      <c r="D270" s="5">
        <v>0.1</v>
      </c>
      <c r="E270" s="51">
        <f t="shared" ref="E270:E272" si="9">(SUM(M270:X270)*D270)</f>
        <v>0</v>
      </c>
      <c r="F270" s="36">
        <v>43466</v>
      </c>
      <c r="G270" s="36">
        <v>43830</v>
      </c>
      <c r="H270" s="36"/>
      <c r="I270" s="37" t="s">
        <v>1347</v>
      </c>
      <c r="J270" s="37" t="s">
        <v>1331</v>
      </c>
      <c r="K270" s="81"/>
      <c r="L270" s="39"/>
      <c r="M270" s="143"/>
      <c r="N270" s="69"/>
      <c r="O270" s="69"/>
      <c r="P270" s="70"/>
      <c r="Q270" s="68"/>
      <c r="R270" s="69"/>
      <c r="S270" s="69"/>
      <c r="T270" s="70"/>
      <c r="U270" s="68"/>
      <c r="V270" s="69"/>
      <c r="W270" s="69"/>
      <c r="X270" s="70"/>
      <c r="Y270" s="40" t="s">
        <v>1348</v>
      </c>
    </row>
    <row r="271" spans="2:25" ht="51" customHeight="1">
      <c r="B271" s="9" t="s">
        <v>1066</v>
      </c>
      <c r="C271" s="444" t="s">
        <v>1358</v>
      </c>
      <c r="D271" s="5">
        <v>0.05</v>
      </c>
      <c r="E271" s="5">
        <f t="shared" si="9"/>
        <v>0</v>
      </c>
      <c r="F271" s="36">
        <v>43466</v>
      </c>
      <c r="G271" s="36">
        <v>43830</v>
      </c>
      <c r="H271" s="36"/>
      <c r="I271" s="37" t="s">
        <v>1347</v>
      </c>
      <c r="J271" s="37" t="s">
        <v>1331</v>
      </c>
      <c r="K271" s="438"/>
      <c r="L271" s="436"/>
      <c r="M271" s="68"/>
      <c r="N271" s="69"/>
      <c r="O271" s="69"/>
      <c r="P271" s="70"/>
      <c r="Q271" s="69"/>
      <c r="R271" s="69"/>
      <c r="S271" s="69"/>
      <c r="T271" s="70"/>
      <c r="U271" s="69"/>
      <c r="V271" s="69"/>
      <c r="W271" s="69"/>
      <c r="X271" s="70"/>
      <c r="Y271" s="40" t="s">
        <v>1349</v>
      </c>
    </row>
    <row r="272" spans="2:25" ht="42" customHeight="1" thickBot="1">
      <c r="B272" s="9" t="s">
        <v>1090</v>
      </c>
      <c r="C272" s="230" t="s">
        <v>1359</v>
      </c>
      <c r="D272" s="138">
        <v>0.05</v>
      </c>
      <c r="E272" s="138">
        <f t="shared" si="9"/>
        <v>0</v>
      </c>
      <c r="F272" s="139">
        <v>43466</v>
      </c>
      <c r="G272" s="139">
        <v>43830</v>
      </c>
      <c r="H272" s="36"/>
      <c r="I272" s="176" t="s">
        <v>1347</v>
      </c>
      <c r="J272" s="37" t="s">
        <v>1331</v>
      </c>
      <c r="K272" s="439"/>
      <c r="L272" s="436"/>
      <c r="M272" s="153"/>
      <c r="N272" s="154"/>
      <c r="O272" s="154"/>
      <c r="P272" s="155"/>
      <c r="Q272" s="156"/>
      <c r="R272" s="154"/>
      <c r="S272" s="154"/>
      <c r="T272" s="70"/>
      <c r="U272" s="156"/>
      <c r="V272" s="154"/>
      <c r="W272" s="154"/>
      <c r="X272" s="70"/>
      <c r="Y272" s="269" t="s">
        <v>1349</v>
      </c>
    </row>
    <row r="273" spans="2:25" ht="66.75" customHeight="1" thickBot="1">
      <c r="B273" s="241" t="s">
        <v>928</v>
      </c>
      <c r="C273" s="341" t="s">
        <v>1360</v>
      </c>
      <c r="D273" s="242">
        <f>SUM(D274)</f>
        <v>0.1</v>
      </c>
      <c r="E273" s="242">
        <f>SUM(E274)</f>
        <v>0</v>
      </c>
      <c r="F273" s="243"/>
      <c r="G273" s="244"/>
      <c r="H273" s="244"/>
      <c r="I273" s="245" t="s">
        <v>1364</v>
      </c>
      <c r="J273" s="246"/>
      <c r="K273" s="247"/>
      <c r="L273" s="248"/>
      <c r="M273" s="249"/>
      <c r="N273" s="250"/>
      <c r="O273" s="250"/>
      <c r="P273" s="251"/>
      <c r="Q273" s="252"/>
      <c r="R273" s="250"/>
      <c r="S273" s="250"/>
      <c r="T273" s="251"/>
      <c r="U273" s="252"/>
      <c r="V273" s="250"/>
      <c r="W273" s="250"/>
      <c r="X273" s="251"/>
      <c r="Y273" s="253"/>
    </row>
    <row r="274" spans="2:25" ht="53.25" customHeight="1" thickBot="1">
      <c r="B274" s="9" t="s">
        <v>1362</v>
      </c>
      <c r="C274" s="230" t="s">
        <v>1350</v>
      </c>
      <c r="D274" s="5">
        <v>0.1</v>
      </c>
      <c r="E274" s="51">
        <f t="shared" ref="E274" si="10">(SUM(M274:X274)*D274)</f>
        <v>0</v>
      </c>
      <c r="F274" s="36">
        <v>43497</v>
      </c>
      <c r="G274" s="36">
        <v>43830</v>
      </c>
      <c r="H274" s="36"/>
      <c r="I274" s="37" t="s">
        <v>1347</v>
      </c>
      <c r="J274" s="37" t="s">
        <v>1331</v>
      </c>
      <c r="K274" s="81"/>
      <c r="L274" s="39"/>
      <c r="M274" s="7"/>
      <c r="N274" s="69"/>
      <c r="O274" s="69"/>
      <c r="P274" s="70"/>
      <c r="Q274" s="68"/>
      <c r="R274" s="69"/>
      <c r="S274" s="69"/>
      <c r="T274" s="70"/>
      <c r="U274" s="68"/>
      <c r="V274" s="69"/>
      <c r="W274" s="69"/>
      <c r="X274" s="70"/>
      <c r="Y274" s="40" t="s">
        <v>1361</v>
      </c>
    </row>
    <row r="275" spans="2:25" ht="72.75" customHeight="1" thickBot="1">
      <c r="B275" s="241" t="s">
        <v>933</v>
      </c>
      <c r="C275" s="341" t="s">
        <v>1351</v>
      </c>
      <c r="D275" s="242">
        <f>SUM(D276)</f>
        <v>0.1</v>
      </c>
      <c r="E275" s="242">
        <f>SUM(E276)</f>
        <v>0</v>
      </c>
      <c r="F275" s="243"/>
      <c r="G275" s="244"/>
      <c r="H275" s="244"/>
      <c r="I275" s="245" t="s">
        <v>1365</v>
      </c>
      <c r="J275" s="246"/>
      <c r="K275" s="247"/>
      <c r="L275" s="248"/>
      <c r="M275" s="249"/>
      <c r="N275" s="250"/>
      <c r="O275" s="250"/>
      <c r="P275" s="251"/>
      <c r="Q275" s="252"/>
      <c r="R275" s="250"/>
      <c r="S275" s="250"/>
      <c r="T275" s="251"/>
      <c r="U275" s="252"/>
      <c r="V275" s="250"/>
      <c r="W275" s="250"/>
      <c r="X275" s="251"/>
      <c r="Y275" s="253"/>
    </row>
    <row r="276" spans="2:25" ht="51" customHeight="1">
      <c r="B276" s="9" t="s">
        <v>1363</v>
      </c>
      <c r="C276" s="230" t="s">
        <v>1366</v>
      </c>
      <c r="D276" s="5">
        <v>0.1</v>
      </c>
      <c r="E276" s="5">
        <f t="shared" ref="E276" si="11">(SUM(M276:X276)*D276)</f>
        <v>0</v>
      </c>
      <c r="F276" s="2">
        <v>43525</v>
      </c>
      <c r="G276" s="36">
        <v>43830</v>
      </c>
      <c r="H276" s="36"/>
      <c r="I276" s="38" t="s">
        <v>1339</v>
      </c>
      <c r="J276" s="37" t="s">
        <v>1331</v>
      </c>
      <c r="K276" s="81"/>
      <c r="L276" s="39"/>
      <c r="M276" s="7"/>
      <c r="N276" s="239"/>
      <c r="O276" s="69"/>
      <c r="P276" s="70"/>
      <c r="Q276" s="68"/>
      <c r="R276" s="69"/>
      <c r="S276" s="69"/>
      <c r="T276" s="70"/>
      <c r="U276" s="68"/>
      <c r="V276" s="68"/>
      <c r="W276" s="68"/>
      <c r="X276" s="70"/>
      <c r="Y276" s="41" t="s">
        <v>1352</v>
      </c>
    </row>
  </sheetData>
  <autoFilter ref="B15:Y104"/>
  <mergeCells count="25">
    <mergeCell ref="P14:P15"/>
    <mergeCell ref="C4:L4"/>
    <mergeCell ref="B10:B12"/>
    <mergeCell ref="M13:X13"/>
    <mergeCell ref="B14:B15"/>
    <mergeCell ref="C14:C15"/>
    <mergeCell ref="D14:E14"/>
    <mergeCell ref="F14:G14"/>
    <mergeCell ref="H14:H15"/>
    <mergeCell ref="I14:I15"/>
    <mergeCell ref="J14:J15"/>
    <mergeCell ref="K14:K15"/>
    <mergeCell ref="L14:L15"/>
    <mergeCell ref="M14:M15"/>
    <mergeCell ref="N14:N15"/>
    <mergeCell ref="O14:O15"/>
    <mergeCell ref="W14:W15"/>
    <mergeCell ref="X14:X15"/>
    <mergeCell ref="Y14:Y15"/>
    <mergeCell ref="Q14:Q15"/>
    <mergeCell ref="R14:R15"/>
    <mergeCell ref="S14:S15"/>
    <mergeCell ref="T14:T15"/>
    <mergeCell ref="U14:U15"/>
    <mergeCell ref="V14:V15"/>
  </mergeCells>
  <conditionalFormatting sqref="E24 E33 E19:E21 E26:E27 E38 E40">
    <cfRule type="expression" dxfId="113" priority="196">
      <formula>E19&gt;D19</formula>
    </cfRule>
  </conditionalFormatting>
  <conditionalFormatting sqref="E44">
    <cfRule type="expression" dxfId="112" priority="161">
      <formula>E44&gt;D44</formula>
    </cfRule>
  </conditionalFormatting>
  <conditionalFormatting sqref="E35">
    <cfRule type="expression" dxfId="111" priority="177">
      <formula>E35&gt;D35</formula>
    </cfRule>
  </conditionalFormatting>
  <conditionalFormatting sqref="D17">
    <cfRule type="cellIs" dxfId="110" priority="192" operator="greaterThan">
      <formula>1</formula>
    </cfRule>
  </conditionalFormatting>
  <conditionalFormatting sqref="D41">
    <cfRule type="cellIs" dxfId="109" priority="191" operator="greaterThan">
      <formula>1</formula>
    </cfRule>
  </conditionalFormatting>
  <conditionalFormatting sqref="D59">
    <cfRule type="cellIs" dxfId="108" priority="190" operator="greaterThan">
      <formula>1</formula>
    </cfRule>
  </conditionalFormatting>
  <conditionalFormatting sqref="D72">
    <cfRule type="cellIs" dxfId="107" priority="188" operator="greaterThan">
      <formula>1</formula>
    </cfRule>
  </conditionalFormatting>
  <conditionalFormatting sqref="D88">
    <cfRule type="cellIs" dxfId="106" priority="187" operator="greaterThan">
      <formula>1</formula>
    </cfRule>
  </conditionalFormatting>
  <conditionalFormatting sqref="D16">
    <cfRule type="cellIs" dxfId="105" priority="186" operator="notEqual">
      <formula>1</formula>
    </cfRule>
  </conditionalFormatting>
  <conditionalFormatting sqref="E23">
    <cfRule type="expression" dxfId="104" priority="184">
      <formula>E23&gt;D23</formula>
    </cfRule>
  </conditionalFormatting>
  <conditionalFormatting sqref="E29">
    <cfRule type="expression" dxfId="103" priority="183">
      <formula>E29&gt;D29</formula>
    </cfRule>
  </conditionalFormatting>
  <conditionalFormatting sqref="E31">
    <cfRule type="expression" dxfId="102" priority="182">
      <formula>E31&gt;D31</formula>
    </cfRule>
  </conditionalFormatting>
  <conditionalFormatting sqref="E34">
    <cfRule type="expression" dxfId="101" priority="179">
      <formula>E34&gt;D34</formula>
    </cfRule>
  </conditionalFormatting>
  <conditionalFormatting sqref="E36">
    <cfRule type="expression" dxfId="100" priority="178">
      <formula>E36&gt;D36</formula>
    </cfRule>
  </conditionalFormatting>
  <conditionalFormatting sqref="E68:E71 E64:E65 E61:E62">
    <cfRule type="expression" dxfId="99" priority="146">
      <formula>E61&gt;D61</formula>
    </cfRule>
  </conditionalFormatting>
  <conditionalFormatting sqref="E51:E55">
    <cfRule type="expression" dxfId="98" priority="149">
      <formula>E51&gt;D51</formula>
    </cfRule>
  </conditionalFormatting>
  <conditionalFormatting sqref="E84">
    <cfRule type="expression" dxfId="97" priority="127">
      <formula>E84&gt;D84</formula>
    </cfRule>
  </conditionalFormatting>
  <conditionalFormatting sqref="E43">
    <cfRule type="expression" dxfId="96" priority="162">
      <formula>E43&gt;D43</formula>
    </cfRule>
  </conditionalFormatting>
  <conditionalFormatting sqref="E45">
    <cfRule type="expression" dxfId="95" priority="160">
      <formula>E45&gt;D45</formula>
    </cfRule>
  </conditionalFormatting>
  <conditionalFormatting sqref="E47">
    <cfRule type="expression" dxfId="94" priority="158">
      <formula>E47&gt;D47</formula>
    </cfRule>
  </conditionalFormatting>
  <conditionalFormatting sqref="E57">
    <cfRule type="expression" dxfId="93" priority="148">
      <formula>E57&gt;D57</formula>
    </cfRule>
  </conditionalFormatting>
  <conditionalFormatting sqref="E79">
    <cfRule type="expression" dxfId="92" priority="131">
      <formula>E79&gt;D79</formula>
    </cfRule>
  </conditionalFormatting>
  <conditionalFormatting sqref="E58">
    <cfRule type="expression" dxfId="91" priority="147">
      <formula>E58&gt;D58</formula>
    </cfRule>
  </conditionalFormatting>
  <conditionalFormatting sqref="E46">
    <cfRule type="expression" dxfId="90" priority="159">
      <formula>E46&gt;D46</formula>
    </cfRule>
  </conditionalFormatting>
  <conditionalFormatting sqref="E48">
    <cfRule type="expression" dxfId="89" priority="157">
      <formula>E48&gt;D48</formula>
    </cfRule>
  </conditionalFormatting>
  <conditionalFormatting sqref="E49">
    <cfRule type="expression" dxfId="88" priority="156">
      <formula>E49&gt;D49</formula>
    </cfRule>
  </conditionalFormatting>
  <conditionalFormatting sqref="E82">
    <cfRule type="expression" dxfId="87" priority="129">
      <formula>E82&gt;D82</formula>
    </cfRule>
  </conditionalFormatting>
  <conditionalFormatting sqref="E59">
    <cfRule type="cellIs" dxfId="86" priority="145" operator="greaterThan">
      <formula>1</formula>
    </cfRule>
  </conditionalFormatting>
  <conditionalFormatting sqref="E41">
    <cfRule type="cellIs" dxfId="85" priority="144" operator="greaterThan">
      <formula>1</formula>
    </cfRule>
  </conditionalFormatting>
  <conditionalFormatting sqref="E17">
    <cfRule type="cellIs" dxfId="84" priority="143" operator="greaterThan">
      <formula>1</formula>
    </cfRule>
  </conditionalFormatting>
  <conditionalFormatting sqref="E74">
    <cfRule type="expression" dxfId="83" priority="137">
      <formula>E74&gt;D74</formula>
    </cfRule>
  </conditionalFormatting>
  <conditionalFormatting sqref="E76">
    <cfRule type="expression" dxfId="82" priority="134">
      <formula>E76&gt;D76</formula>
    </cfRule>
  </conditionalFormatting>
  <conditionalFormatting sqref="E72">
    <cfRule type="cellIs" dxfId="81" priority="139" operator="greaterThan">
      <formula>1</formula>
    </cfRule>
  </conditionalFormatting>
  <conditionalFormatting sqref="E88">
    <cfRule type="cellIs" dxfId="80" priority="123" operator="greaterThan">
      <formula>1</formula>
    </cfRule>
  </conditionalFormatting>
  <conditionalFormatting sqref="E90">
    <cfRule type="expression" dxfId="79" priority="122">
      <formula>E90&gt;D90</formula>
    </cfRule>
  </conditionalFormatting>
  <conditionalFormatting sqref="E91">
    <cfRule type="expression" dxfId="78" priority="121">
      <formula>E91&gt;D91</formula>
    </cfRule>
  </conditionalFormatting>
  <conditionalFormatting sqref="E92:E93">
    <cfRule type="expression" dxfId="77" priority="120">
      <formula>E92&gt;D92</formula>
    </cfRule>
  </conditionalFormatting>
  <conditionalFormatting sqref="E87">
    <cfRule type="expression" dxfId="76" priority="119">
      <formula>E87&gt;D87</formula>
    </cfRule>
  </conditionalFormatting>
  <conditionalFormatting sqref="E94">
    <cfRule type="expression" dxfId="75" priority="118">
      <formula>E94&gt;D94</formula>
    </cfRule>
  </conditionalFormatting>
  <conditionalFormatting sqref="E96">
    <cfRule type="expression" dxfId="74" priority="117">
      <formula>E96&gt;D96</formula>
    </cfRule>
  </conditionalFormatting>
  <conditionalFormatting sqref="E97">
    <cfRule type="expression" dxfId="73" priority="116">
      <formula>E97&gt;D97</formula>
    </cfRule>
  </conditionalFormatting>
  <conditionalFormatting sqref="E98">
    <cfRule type="expression" dxfId="72" priority="115">
      <formula>E98&gt;D98</formula>
    </cfRule>
  </conditionalFormatting>
  <conditionalFormatting sqref="E100">
    <cfRule type="expression" dxfId="71" priority="114">
      <formula>E100&gt;D100</formula>
    </cfRule>
  </conditionalFormatting>
  <conditionalFormatting sqref="E101">
    <cfRule type="expression" dxfId="70" priority="113">
      <formula>E101&gt;D101</formula>
    </cfRule>
  </conditionalFormatting>
  <conditionalFormatting sqref="E103">
    <cfRule type="expression" dxfId="69" priority="112">
      <formula>E103&gt;D103</formula>
    </cfRule>
  </conditionalFormatting>
  <conditionalFormatting sqref="E104">
    <cfRule type="expression" dxfId="68" priority="111">
      <formula>E104&gt;D104</formula>
    </cfRule>
  </conditionalFormatting>
  <conditionalFormatting sqref="D105">
    <cfRule type="cellIs" dxfId="67" priority="110" operator="greaterThan">
      <formula>1</formula>
    </cfRule>
  </conditionalFormatting>
  <conditionalFormatting sqref="E107:E109 E123:E124">
    <cfRule type="expression" dxfId="66" priority="97">
      <formula>E107&gt;D107</formula>
    </cfRule>
  </conditionalFormatting>
  <conditionalFormatting sqref="E119:E121">
    <cfRule type="expression" dxfId="65" priority="96">
      <formula>E119&gt;D119</formula>
    </cfRule>
  </conditionalFormatting>
  <conditionalFormatting sqref="E127:E129">
    <cfRule type="expression" dxfId="64" priority="95">
      <formula>E127&gt;D127</formula>
    </cfRule>
  </conditionalFormatting>
  <conditionalFormatting sqref="E111:E113">
    <cfRule type="expression" dxfId="63" priority="93">
      <formula>E111&gt;D111</formula>
    </cfRule>
  </conditionalFormatting>
  <conditionalFormatting sqref="E116">
    <cfRule type="expression" dxfId="62" priority="91">
      <formula>E116&gt;D116</formula>
    </cfRule>
  </conditionalFormatting>
  <conditionalFormatting sqref="E115">
    <cfRule type="expression" dxfId="61" priority="90">
      <formula>E115&gt;D115</formula>
    </cfRule>
  </conditionalFormatting>
  <conditionalFormatting sqref="E117">
    <cfRule type="expression" dxfId="60" priority="89">
      <formula>E117&gt;D117</formula>
    </cfRule>
  </conditionalFormatting>
  <conditionalFormatting sqref="E125">
    <cfRule type="expression" dxfId="59" priority="87">
      <formula>E125&gt;D125</formula>
    </cfRule>
  </conditionalFormatting>
  <conditionalFormatting sqref="E132:E133">
    <cfRule type="expression" dxfId="58" priority="86">
      <formula>E132&gt;D132</formula>
    </cfRule>
  </conditionalFormatting>
  <conditionalFormatting sqref="D130">
    <cfRule type="cellIs" dxfId="57" priority="84" operator="greaterThan">
      <formula>1</formula>
    </cfRule>
  </conditionalFormatting>
  <conditionalFormatting sqref="E137 E139">
    <cfRule type="expression" dxfId="56" priority="82">
      <formula>E137&gt;D137</formula>
    </cfRule>
  </conditionalFormatting>
  <conditionalFormatting sqref="E145:E148">
    <cfRule type="expression" dxfId="55" priority="76">
      <formula>E145&gt;D145</formula>
    </cfRule>
  </conditionalFormatting>
  <conditionalFormatting sqref="E130">
    <cfRule type="cellIs" dxfId="54" priority="80" operator="greaterThan">
      <formula>1</formula>
    </cfRule>
  </conditionalFormatting>
  <conditionalFormatting sqref="E151:E152 E156">
    <cfRule type="expression" dxfId="53" priority="78">
      <formula>E151&gt;D151</formula>
    </cfRule>
  </conditionalFormatting>
  <conditionalFormatting sqref="E142:E143">
    <cfRule type="expression" dxfId="52" priority="77">
      <formula>E142&gt;D142</formula>
    </cfRule>
  </conditionalFormatting>
  <conditionalFormatting sqref="E150">
    <cfRule type="expression" dxfId="51" priority="75">
      <formula>E150&gt;D150</formula>
    </cfRule>
  </conditionalFormatting>
  <conditionalFormatting sqref="E154">
    <cfRule type="expression" dxfId="50" priority="74">
      <formula>E154&gt;D154</formula>
    </cfRule>
  </conditionalFormatting>
  <conditionalFormatting sqref="E158">
    <cfRule type="expression" dxfId="49" priority="73">
      <formula>E158&gt;D158</formula>
    </cfRule>
  </conditionalFormatting>
  <conditionalFormatting sqref="D140">
    <cfRule type="cellIs" dxfId="48" priority="71" operator="greaterThan">
      <formula>1</formula>
    </cfRule>
  </conditionalFormatting>
  <conditionalFormatting sqref="D231">
    <cfRule type="cellIs" dxfId="47" priority="25" operator="greaterThan">
      <formula>1</formula>
    </cfRule>
  </conditionalFormatting>
  <conditionalFormatting sqref="E257">
    <cfRule type="cellIs" dxfId="46" priority="7" operator="greaterThan">
      <formula>1</formula>
    </cfRule>
  </conditionalFormatting>
  <conditionalFormatting sqref="D161">
    <cfRule type="cellIs" dxfId="45" priority="67" operator="greaterThan">
      <formula>1</formula>
    </cfRule>
  </conditionalFormatting>
  <conditionalFormatting sqref="E164:E165">
    <cfRule type="expression" dxfId="44" priority="65">
      <formula>E164&gt;D164</formula>
    </cfRule>
  </conditionalFormatting>
  <conditionalFormatting sqref="E163">
    <cfRule type="expression" dxfId="43" priority="64">
      <formula>E163&gt;D163</formula>
    </cfRule>
  </conditionalFormatting>
  <conditionalFormatting sqref="E168:E169">
    <cfRule type="expression" dxfId="42" priority="63">
      <formula>E168&gt;D168</formula>
    </cfRule>
  </conditionalFormatting>
  <conditionalFormatting sqref="E167">
    <cfRule type="expression" dxfId="41" priority="62">
      <formula>E167&gt;D167</formula>
    </cfRule>
  </conditionalFormatting>
  <conditionalFormatting sqref="E172:E173">
    <cfRule type="expression" dxfId="40" priority="61">
      <formula>E172&gt;D172</formula>
    </cfRule>
  </conditionalFormatting>
  <conditionalFormatting sqref="E171">
    <cfRule type="expression" dxfId="39" priority="60">
      <formula>E171&gt;D171</formula>
    </cfRule>
  </conditionalFormatting>
  <conditionalFormatting sqref="E176:E177">
    <cfRule type="expression" dxfId="38" priority="59">
      <formula>E176&gt;D176</formula>
    </cfRule>
  </conditionalFormatting>
  <conditionalFormatting sqref="E175">
    <cfRule type="expression" dxfId="37" priority="58">
      <formula>E175&gt;D175</formula>
    </cfRule>
  </conditionalFormatting>
  <conditionalFormatting sqref="E276">
    <cfRule type="expression" dxfId="36" priority="8">
      <formula>E276&gt;D276</formula>
    </cfRule>
  </conditionalFormatting>
  <conditionalFormatting sqref="E179">
    <cfRule type="expression" dxfId="35" priority="56">
      <formula>E179&gt;D179</formula>
    </cfRule>
  </conditionalFormatting>
  <conditionalFormatting sqref="E180">
    <cfRule type="expression" dxfId="34" priority="55">
      <formula>E180&gt;D180</formula>
    </cfRule>
  </conditionalFormatting>
  <conditionalFormatting sqref="E182">
    <cfRule type="expression" dxfId="33" priority="54">
      <formula>E182&gt;D182</formula>
    </cfRule>
  </conditionalFormatting>
  <conditionalFormatting sqref="E184">
    <cfRule type="expression" dxfId="32" priority="53">
      <formula>E184&gt;D184</formula>
    </cfRule>
  </conditionalFormatting>
  <conditionalFormatting sqref="E186">
    <cfRule type="expression" dxfId="31" priority="52">
      <formula>E186&gt;D186</formula>
    </cfRule>
  </conditionalFormatting>
  <conditionalFormatting sqref="E161">
    <cfRule type="cellIs" dxfId="30" priority="51" operator="greaterThan">
      <formula>1</formula>
    </cfRule>
  </conditionalFormatting>
  <conditionalFormatting sqref="E189:E193 E202:E203 E209:E210">
    <cfRule type="expression" dxfId="29" priority="50">
      <formula>E189&gt;D189</formula>
    </cfRule>
  </conditionalFormatting>
  <conditionalFormatting sqref="E205:E207">
    <cfRule type="expression" dxfId="28" priority="48">
      <formula>E205&gt;D205</formula>
    </cfRule>
  </conditionalFormatting>
  <conditionalFormatting sqref="E216:E217">
    <cfRule type="expression" dxfId="27" priority="47">
      <formula>E216&gt;D216</formula>
    </cfRule>
  </conditionalFormatting>
  <conditionalFormatting sqref="E200">
    <cfRule type="expression" dxfId="26" priority="44">
      <formula>E200&gt;D200</formula>
    </cfRule>
  </conditionalFormatting>
  <conditionalFormatting sqref="E212">
    <cfRule type="expression" dxfId="25" priority="46">
      <formula>E212&gt;D212</formula>
    </cfRule>
  </conditionalFormatting>
  <conditionalFormatting sqref="D187">
    <cfRule type="cellIs" dxfId="24" priority="42" operator="greaterThan">
      <formula>1</formula>
    </cfRule>
  </conditionalFormatting>
  <conditionalFormatting sqref="E187">
    <cfRule type="cellIs" dxfId="23" priority="32" operator="greaterThan">
      <formula>1</formula>
    </cfRule>
  </conditionalFormatting>
  <conditionalFormatting sqref="E195">
    <cfRule type="expression" dxfId="22" priority="40">
      <formula>E195&gt;D195</formula>
    </cfRule>
  </conditionalFormatting>
  <conditionalFormatting sqref="E225 E221:E222 E228">
    <cfRule type="expression" dxfId="21" priority="39">
      <formula>E221&gt;D221</formula>
    </cfRule>
  </conditionalFormatting>
  <conditionalFormatting sqref="E226">
    <cfRule type="expression" dxfId="20" priority="37">
      <formula>E226&gt;D226</formula>
    </cfRule>
  </conditionalFormatting>
  <conditionalFormatting sqref="E229">
    <cfRule type="expression" dxfId="19" priority="36">
      <formula>E229&gt;D229</formula>
    </cfRule>
  </conditionalFormatting>
  <conditionalFormatting sqref="E230">
    <cfRule type="expression" dxfId="18" priority="35">
      <formula>E230&gt;D230</formula>
    </cfRule>
  </conditionalFormatting>
  <conditionalFormatting sqref="D218">
    <cfRule type="cellIs" dxfId="17" priority="34" operator="greaterThan">
      <formula>1</formula>
    </cfRule>
  </conditionalFormatting>
  <conditionalFormatting sqref="E220">
    <cfRule type="expression" dxfId="16" priority="31">
      <formula>E220&gt;D220</formula>
    </cfRule>
  </conditionalFormatting>
  <conditionalFormatting sqref="E224">
    <cfRule type="expression" dxfId="15" priority="30">
      <formula>E224&gt;D224</formula>
    </cfRule>
  </conditionalFormatting>
  <conditionalFormatting sqref="E218">
    <cfRule type="cellIs" dxfId="14" priority="29" operator="greaterThan">
      <formula>1</formula>
    </cfRule>
  </conditionalFormatting>
  <conditionalFormatting sqref="E252:E254 E256 E245:E246 E248:E250 E241:E243 E233:E239">
    <cfRule type="expression" dxfId="13" priority="28">
      <formula>E233&gt;D233</formula>
    </cfRule>
  </conditionalFormatting>
  <conditionalFormatting sqref="E231">
    <cfRule type="cellIs" dxfId="12" priority="23" operator="greaterThan">
      <formula>1</formula>
    </cfRule>
  </conditionalFormatting>
  <conditionalFormatting sqref="E262:E264">
    <cfRule type="expression" dxfId="11" priority="14">
      <formula>E262&gt;D262</formula>
    </cfRule>
  </conditionalFormatting>
  <conditionalFormatting sqref="D257">
    <cfRule type="cellIs" dxfId="10" priority="17" operator="greaterThan">
      <formula>1</formula>
    </cfRule>
  </conditionalFormatting>
  <conditionalFormatting sqref="E259:E260">
    <cfRule type="expression" dxfId="9" priority="15">
      <formula>E259&gt;D259</formula>
    </cfRule>
  </conditionalFormatting>
  <conditionalFormatting sqref="E266:E268">
    <cfRule type="expression" dxfId="8" priority="13">
      <formula>E266&gt;D266</formula>
    </cfRule>
  </conditionalFormatting>
  <conditionalFormatting sqref="E270:E272">
    <cfRule type="expression" dxfId="7" priority="12">
      <formula>E270&gt;D270</formula>
    </cfRule>
  </conditionalFormatting>
  <conditionalFormatting sqref="E274">
    <cfRule type="expression" dxfId="6" priority="11">
      <formula>E274&gt;D274</formula>
    </cfRule>
  </conditionalFormatting>
  <conditionalFormatting sqref="E105">
    <cfRule type="cellIs" dxfId="5" priority="6" operator="greaterThan">
      <formula>1</formula>
    </cfRule>
  </conditionalFormatting>
  <conditionalFormatting sqref="E135">
    <cfRule type="expression" dxfId="4" priority="5">
      <formula>E135&gt;D135</formula>
    </cfRule>
  </conditionalFormatting>
  <conditionalFormatting sqref="E140">
    <cfRule type="cellIs" dxfId="3" priority="4" operator="greaterThan">
      <formula>1</formula>
    </cfRule>
  </conditionalFormatting>
  <conditionalFormatting sqref="E160">
    <cfRule type="expression" dxfId="2" priority="3">
      <formula>E160&gt;D160</formula>
    </cfRule>
  </conditionalFormatting>
  <conditionalFormatting sqref="E196:E198">
    <cfRule type="expression" dxfId="1" priority="2">
      <formula>E196&gt;D196</formula>
    </cfRule>
  </conditionalFormatting>
  <conditionalFormatting sqref="E213:E214">
    <cfRule type="expression" dxfId="0" priority="1">
      <formula>E213&gt;D213</formula>
    </cfRule>
  </conditionalFormatting>
  <pageMargins left="0.7" right="0.7" top="0.75" bottom="0.75" header="0.3" footer="0.3"/>
  <pageSetup paperSize="9" orientation="portrait" r:id="rId1"/>
  <drawing r:id="rId2"/>
  <legacyDrawing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C00000"/>
  </sheetPr>
  <dimension ref="A1:T175"/>
  <sheetViews>
    <sheetView topLeftCell="A74" zoomScale="85" zoomScaleNormal="85" zoomScalePageLayoutView="85" workbookViewId="0">
      <selection activeCell="A86" sqref="A86"/>
    </sheetView>
  </sheetViews>
  <sheetFormatPr baseColWidth="10" defaultColWidth="10.85546875" defaultRowHeight="15.75"/>
  <cols>
    <col min="1" max="1" width="10.85546875" style="86"/>
    <col min="2" max="2" width="24" style="86" bestFit="1" customWidth="1"/>
    <col min="3" max="3" width="20.7109375" style="86" bestFit="1" customWidth="1"/>
    <col min="4" max="4" width="10.85546875" style="86"/>
    <col min="5" max="5" width="64.42578125" style="103" customWidth="1"/>
    <col min="6" max="6" width="14.42578125" style="86" bestFit="1" customWidth="1"/>
    <col min="7" max="7" width="14.42578125" style="86" customWidth="1"/>
    <col min="8" max="12" width="12.140625" style="86" bestFit="1" customWidth="1"/>
    <col min="13" max="13" width="10.7109375" style="86" bestFit="1" customWidth="1"/>
    <col min="14" max="15" width="12.140625" style="86" bestFit="1" customWidth="1"/>
    <col min="16" max="16" width="10.7109375" style="86" bestFit="1" customWidth="1"/>
    <col min="17" max="17" width="10.85546875" style="86" bestFit="1" customWidth="1"/>
    <col min="18" max="18" width="14.85546875" style="86" customWidth="1"/>
    <col min="19" max="19" width="13.7109375" style="86" bestFit="1" customWidth="1"/>
    <col min="20" max="20" width="15.42578125" style="86" customWidth="1"/>
    <col min="21" max="16384" width="10.85546875" style="86"/>
  </cols>
  <sheetData>
    <row r="1" spans="1:20" ht="45">
      <c r="A1" s="85" t="s">
        <v>46</v>
      </c>
      <c r="B1" s="85" t="s">
        <v>47</v>
      </c>
      <c r="C1" s="85" t="s">
        <v>878</v>
      </c>
      <c r="D1" s="85" t="s">
        <v>48</v>
      </c>
      <c r="E1" s="85" t="s">
        <v>49</v>
      </c>
      <c r="F1" s="177" t="s">
        <v>50</v>
      </c>
      <c r="G1" s="178" t="s">
        <v>29</v>
      </c>
      <c r="H1" s="178" t="s">
        <v>30</v>
      </c>
      <c r="I1" s="178" t="s">
        <v>31</v>
      </c>
      <c r="J1" s="178" t="s">
        <v>32</v>
      </c>
      <c r="K1" s="178" t="s">
        <v>33</v>
      </c>
      <c r="L1" s="178" t="s">
        <v>34</v>
      </c>
      <c r="M1" s="178" t="s">
        <v>35</v>
      </c>
      <c r="N1" s="178" t="s">
        <v>36</v>
      </c>
      <c r="O1" s="178" t="s">
        <v>37</v>
      </c>
      <c r="P1" s="178" t="s">
        <v>38</v>
      </c>
      <c r="Q1" s="178" t="s">
        <v>39</v>
      </c>
      <c r="R1" s="178" t="s">
        <v>40</v>
      </c>
      <c r="S1" s="460" t="s">
        <v>51</v>
      </c>
      <c r="T1" s="460" t="s">
        <v>52</v>
      </c>
    </row>
    <row r="2" spans="1:20" ht="30">
      <c r="A2" s="87" t="str">
        <f>LEFT(D2,2)</f>
        <v>51</v>
      </c>
      <c r="B2" s="88" t="s">
        <v>855</v>
      </c>
      <c r="C2" s="457" t="s">
        <v>1367</v>
      </c>
      <c r="D2" s="89">
        <v>510105</v>
      </c>
      <c r="E2" s="104" t="s">
        <v>1368</v>
      </c>
      <c r="F2" s="449">
        <v>37212</v>
      </c>
      <c r="G2" s="90">
        <f>F2/12</f>
        <v>3101</v>
      </c>
      <c r="H2" s="90">
        <v>3101</v>
      </c>
      <c r="I2" s="90">
        <v>3101</v>
      </c>
      <c r="J2" s="90">
        <v>3101</v>
      </c>
      <c r="K2" s="90">
        <v>3101</v>
      </c>
      <c r="L2" s="90">
        <v>3101</v>
      </c>
      <c r="M2" s="90">
        <v>3101</v>
      </c>
      <c r="N2" s="90">
        <v>3101</v>
      </c>
      <c r="O2" s="90">
        <v>3101</v>
      </c>
      <c r="P2" s="90">
        <v>3101</v>
      </c>
      <c r="Q2" s="90">
        <v>3101</v>
      </c>
      <c r="R2" s="90">
        <v>3101</v>
      </c>
      <c r="S2" s="100">
        <f t="shared" ref="S2:S90" si="0">SUM(G2:R2)</f>
        <v>37212</v>
      </c>
      <c r="T2" s="461" t="b">
        <f t="shared" ref="T2:T157" si="1">+S2=F2</f>
        <v>1</v>
      </c>
    </row>
    <row r="3" spans="1:20" ht="30">
      <c r="A3" s="87" t="str">
        <f t="shared" ref="A3:A61" si="2">LEFT(D3,2)</f>
        <v>51</v>
      </c>
      <c r="B3" s="88" t="s">
        <v>855</v>
      </c>
      <c r="C3" s="457" t="s">
        <v>1369</v>
      </c>
      <c r="D3" s="89">
        <v>510105</v>
      </c>
      <c r="E3" s="104" t="s">
        <v>1368</v>
      </c>
      <c r="F3" s="449">
        <v>16944</v>
      </c>
      <c r="G3" s="90">
        <v>1412</v>
      </c>
      <c r="H3" s="90">
        <v>1412</v>
      </c>
      <c r="I3" s="90">
        <v>1412</v>
      </c>
      <c r="J3" s="90">
        <v>1412</v>
      </c>
      <c r="K3" s="90">
        <v>1412</v>
      </c>
      <c r="L3" s="90">
        <v>1412</v>
      </c>
      <c r="M3" s="90">
        <v>1412</v>
      </c>
      <c r="N3" s="90">
        <v>1412</v>
      </c>
      <c r="O3" s="90">
        <v>1412</v>
      </c>
      <c r="P3" s="90">
        <v>1412</v>
      </c>
      <c r="Q3" s="90">
        <v>1412</v>
      </c>
      <c r="R3" s="90">
        <v>1412</v>
      </c>
      <c r="S3" s="100">
        <f t="shared" si="0"/>
        <v>16944</v>
      </c>
      <c r="T3" s="461" t="b">
        <f t="shared" si="1"/>
        <v>1</v>
      </c>
    </row>
    <row r="4" spans="1:20" ht="30">
      <c r="A4" s="87" t="str">
        <f t="shared" si="2"/>
        <v>51</v>
      </c>
      <c r="B4" s="88" t="s">
        <v>855</v>
      </c>
      <c r="C4" s="457" t="s">
        <v>1155</v>
      </c>
      <c r="D4" s="89">
        <v>510105</v>
      </c>
      <c r="E4" s="104" t="s">
        <v>1368</v>
      </c>
      <c r="F4" s="449">
        <v>29916</v>
      </c>
      <c r="G4" s="90">
        <f t="shared" ref="G4:G5" si="3">F4/12</f>
        <v>2493</v>
      </c>
      <c r="H4" s="90">
        <v>2493</v>
      </c>
      <c r="I4" s="90">
        <v>2493</v>
      </c>
      <c r="J4" s="90">
        <v>2493</v>
      </c>
      <c r="K4" s="90">
        <v>2493</v>
      </c>
      <c r="L4" s="90">
        <v>2493</v>
      </c>
      <c r="M4" s="90">
        <v>2493</v>
      </c>
      <c r="N4" s="90">
        <v>2493</v>
      </c>
      <c r="O4" s="90">
        <v>2493</v>
      </c>
      <c r="P4" s="90">
        <v>2493</v>
      </c>
      <c r="Q4" s="90">
        <v>2493</v>
      </c>
      <c r="R4" s="90">
        <v>2493</v>
      </c>
      <c r="S4" s="100">
        <f t="shared" si="0"/>
        <v>29916</v>
      </c>
      <c r="T4" s="461" t="b">
        <f t="shared" si="1"/>
        <v>1</v>
      </c>
    </row>
    <row r="5" spans="1:20" ht="30">
      <c r="A5" s="87" t="str">
        <f t="shared" si="2"/>
        <v>51</v>
      </c>
      <c r="B5" s="88" t="s">
        <v>855</v>
      </c>
      <c r="C5" s="457" t="s">
        <v>1370</v>
      </c>
      <c r="D5" s="89">
        <v>510105</v>
      </c>
      <c r="E5" s="104" t="s">
        <v>1368</v>
      </c>
      <c r="F5" s="449">
        <v>31944</v>
      </c>
      <c r="G5" s="90">
        <f t="shared" si="3"/>
        <v>2662</v>
      </c>
      <c r="H5" s="90">
        <v>2662</v>
      </c>
      <c r="I5" s="90">
        <v>2662</v>
      </c>
      <c r="J5" s="90">
        <v>2662</v>
      </c>
      <c r="K5" s="90">
        <v>2662</v>
      </c>
      <c r="L5" s="90">
        <v>2662</v>
      </c>
      <c r="M5" s="90">
        <v>2662</v>
      </c>
      <c r="N5" s="90">
        <v>2662</v>
      </c>
      <c r="O5" s="90">
        <v>2662</v>
      </c>
      <c r="P5" s="90">
        <v>2662</v>
      </c>
      <c r="Q5" s="90">
        <v>2662</v>
      </c>
      <c r="R5" s="90">
        <v>2662</v>
      </c>
      <c r="S5" s="100">
        <f t="shared" si="0"/>
        <v>31944</v>
      </c>
      <c r="T5" s="461" t="b">
        <f t="shared" si="1"/>
        <v>1</v>
      </c>
    </row>
    <row r="6" spans="1:20" ht="30">
      <c r="A6" s="87" t="str">
        <f t="shared" si="2"/>
        <v>51</v>
      </c>
      <c r="B6" s="88" t="s">
        <v>855</v>
      </c>
      <c r="C6" s="458" t="s">
        <v>958</v>
      </c>
      <c r="D6" s="89">
        <v>510105</v>
      </c>
      <c r="E6" s="104" t="s">
        <v>1368</v>
      </c>
      <c r="F6" s="449">
        <v>44509</v>
      </c>
      <c r="G6" s="90">
        <f>1676+817+733</f>
        <v>3226</v>
      </c>
      <c r="H6" s="90">
        <f>527+817+1676+733</f>
        <v>3753</v>
      </c>
      <c r="I6" s="90">
        <f t="shared" ref="I6:R6" si="4">527+817+1676+733</f>
        <v>3753</v>
      </c>
      <c r="J6" s="90">
        <f t="shared" si="4"/>
        <v>3753</v>
      </c>
      <c r="K6" s="90">
        <f t="shared" si="4"/>
        <v>3753</v>
      </c>
      <c r="L6" s="90">
        <f t="shared" si="4"/>
        <v>3753</v>
      </c>
      <c r="M6" s="90">
        <f t="shared" si="4"/>
        <v>3753</v>
      </c>
      <c r="N6" s="90">
        <f t="shared" si="4"/>
        <v>3753</v>
      </c>
      <c r="O6" s="90">
        <f t="shared" si="4"/>
        <v>3753</v>
      </c>
      <c r="P6" s="90">
        <f t="shared" si="4"/>
        <v>3753</v>
      </c>
      <c r="Q6" s="90">
        <f t="shared" si="4"/>
        <v>3753</v>
      </c>
      <c r="R6" s="90">
        <f t="shared" si="4"/>
        <v>3753</v>
      </c>
      <c r="S6" s="100">
        <f t="shared" si="0"/>
        <v>44509</v>
      </c>
      <c r="T6" s="461" t="b">
        <f t="shared" si="1"/>
        <v>1</v>
      </c>
    </row>
    <row r="7" spans="1:20" ht="30">
      <c r="A7" s="87" t="str">
        <f t="shared" si="2"/>
        <v>51</v>
      </c>
      <c r="B7" s="88" t="s">
        <v>855</v>
      </c>
      <c r="C7" s="457" t="s">
        <v>1258</v>
      </c>
      <c r="D7" s="89">
        <v>510105</v>
      </c>
      <c r="E7" s="104" t="s">
        <v>1368</v>
      </c>
      <c r="F7" s="449">
        <v>11946</v>
      </c>
      <c r="G7" s="90">
        <v>0</v>
      </c>
      <c r="H7" s="90">
        <v>1086</v>
      </c>
      <c r="I7" s="90">
        <v>1086</v>
      </c>
      <c r="J7" s="90">
        <v>1086</v>
      </c>
      <c r="K7" s="90">
        <v>1086</v>
      </c>
      <c r="L7" s="90">
        <v>1086</v>
      </c>
      <c r="M7" s="90">
        <v>1086</v>
      </c>
      <c r="N7" s="90">
        <v>1086</v>
      </c>
      <c r="O7" s="90">
        <v>1086</v>
      </c>
      <c r="P7" s="90">
        <v>1086</v>
      </c>
      <c r="Q7" s="90">
        <v>1086</v>
      </c>
      <c r="R7" s="90">
        <v>1086</v>
      </c>
      <c r="S7" s="100">
        <f t="shared" si="0"/>
        <v>11946</v>
      </c>
      <c r="T7" s="461" t="b">
        <f t="shared" si="1"/>
        <v>1</v>
      </c>
    </row>
    <row r="8" spans="1:20" ht="30">
      <c r="A8" s="87" t="str">
        <f t="shared" si="2"/>
        <v>51</v>
      </c>
      <c r="B8" s="88" t="s">
        <v>855</v>
      </c>
      <c r="C8" s="457" t="s">
        <v>1426</v>
      </c>
      <c r="D8" s="89">
        <v>510105</v>
      </c>
      <c r="E8" s="104" t="s">
        <v>1368</v>
      </c>
      <c r="F8" s="450">
        <v>15532</v>
      </c>
      <c r="G8" s="90">
        <v>0</v>
      </c>
      <c r="H8" s="90">
        <f>F8/11</f>
        <v>1412</v>
      </c>
      <c r="I8" s="90">
        <v>1412</v>
      </c>
      <c r="J8" s="90">
        <v>1412</v>
      </c>
      <c r="K8" s="90">
        <v>1412</v>
      </c>
      <c r="L8" s="90">
        <v>1412</v>
      </c>
      <c r="M8" s="90">
        <v>1412</v>
      </c>
      <c r="N8" s="90">
        <v>1412</v>
      </c>
      <c r="O8" s="90">
        <v>1412</v>
      </c>
      <c r="P8" s="90">
        <v>1412</v>
      </c>
      <c r="Q8" s="90">
        <v>1412</v>
      </c>
      <c r="R8" s="90">
        <v>1412</v>
      </c>
      <c r="S8" s="100">
        <f t="shared" si="0"/>
        <v>15532</v>
      </c>
      <c r="T8" s="461" t="b">
        <f t="shared" si="1"/>
        <v>1</v>
      </c>
    </row>
    <row r="9" spans="1:20" ht="30">
      <c r="A9" s="87" t="str">
        <f t="shared" si="2"/>
        <v>51</v>
      </c>
      <c r="B9" s="88" t="s">
        <v>855</v>
      </c>
      <c r="C9" s="457" t="s">
        <v>1372</v>
      </c>
      <c r="D9" s="89">
        <v>510105</v>
      </c>
      <c r="E9" s="104" t="s">
        <v>1368</v>
      </c>
      <c r="F9" s="449">
        <v>11946</v>
      </c>
      <c r="G9" s="90">
        <v>0</v>
      </c>
      <c r="H9" s="90">
        <v>1086</v>
      </c>
      <c r="I9" s="90">
        <v>1086</v>
      </c>
      <c r="J9" s="90">
        <v>1086</v>
      </c>
      <c r="K9" s="90">
        <v>1086</v>
      </c>
      <c r="L9" s="90">
        <v>1086</v>
      </c>
      <c r="M9" s="90">
        <v>1086</v>
      </c>
      <c r="N9" s="90">
        <v>1086</v>
      </c>
      <c r="O9" s="90">
        <v>1086</v>
      </c>
      <c r="P9" s="90">
        <v>1086</v>
      </c>
      <c r="Q9" s="90">
        <v>1086</v>
      </c>
      <c r="R9" s="90">
        <v>1086</v>
      </c>
      <c r="S9" s="100">
        <f t="shared" si="0"/>
        <v>11946</v>
      </c>
      <c r="T9" s="461" t="b">
        <f t="shared" si="1"/>
        <v>1</v>
      </c>
    </row>
    <row r="10" spans="1:20" ht="30">
      <c r="A10" s="87" t="str">
        <f t="shared" si="2"/>
        <v>51</v>
      </c>
      <c r="B10" s="88" t="s">
        <v>855</v>
      </c>
      <c r="C10" s="457" t="s">
        <v>1373</v>
      </c>
      <c r="D10" s="89">
        <v>510105</v>
      </c>
      <c r="E10" s="104" t="s">
        <v>1368</v>
      </c>
      <c r="F10" s="449">
        <v>11946</v>
      </c>
      <c r="G10" s="90">
        <v>0</v>
      </c>
      <c r="H10" s="90">
        <v>1086</v>
      </c>
      <c r="I10" s="90">
        <v>1086</v>
      </c>
      <c r="J10" s="90">
        <v>1086</v>
      </c>
      <c r="K10" s="90">
        <v>1086</v>
      </c>
      <c r="L10" s="90">
        <v>1086</v>
      </c>
      <c r="M10" s="90">
        <v>1086</v>
      </c>
      <c r="N10" s="90">
        <v>1086</v>
      </c>
      <c r="O10" s="90">
        <v>1086</v>
      </c>
      <c r="P10" s="90">
        <v>1086</v>
      </c>
      <c r="Q10" s="90">
        <v>1086</v>
      </c>
      <c r="R10" s="90">
        <v>1086</v>
      </c>
      <c r="S10" s="100">
        <f t="shared" si="0"/>
        <v>11946</v>
      </c>
      <c r="T10" s="461" t="b">
        <f t="shared" si="1"/>
        <v>1</v>
      </c>
    </row>
    <row r="11" spans="1:20" ht="30">
      <c r="A11" s="87" t="str">
        <f t="shared" si="2"/>
        <v>51</v>
      </c>
      <c r="B11" s="88" t="s">
        <v>855</v>
      </c>
      <c r="C11" s="457" t="s">
        <v>1374</v>
      </c>
      <c r="D11" s="89">
        <v>510105</v>
      </c>
      <c r="E11" s="104" t="s">
        <v>1368</v>
      </c>
      <c r="F11" s="449">
        <v>11946</v>
      </c>
      <c r="G11" s="90">
        <v>0</v>
      </c>
      <c r="H11" s="90">
        <f>F11/11</f>
        <v>1086</v>
      </c>
      <c r="I11" s="90">
        <v>1086</v>
      </c>
      <c r="J11" s="90">
        <v>1086</v>
      </c>
      <c r="K11" s="90">
        <v>1086</v>
      </c>
      <c r="L11" s="90">
        <v>1086</v>
      </c>
      <c r="M11" s="90">
        <v>1086</v>
      </c>
      <c r="N11" s="90">
        <v>1086</v>
      </c>
      <c r="O11" s="90">
        <v>1086</v>
      </c>
      <c r="P11" s="90">
        <v>1086</v>
      </c>
      <c r="Q11" s="90">
        <v>1086</v>
      </c>
      <c r="R11" s="90">
        <v>1086</v>
      </c>
      <c r="S11" s="100">
        <f t="shared" si="0"/>
        <v>11946</v>
      </c>
      <c r="T11" s="461" t="b">
        <f t="shared" si="1"/>
        <v>1</v>
      </c>
    </row>
    <row r="12" spans="1:20" ht="30">
      <c r="A12" s="87" t="str">
        <f t="shared" si="2"/>
        <v>51</v>
      </c>
      <c r="B12" s="88" t="s">
        <v>855</v>
      </c>
      <c r="C12" s="457" t="s">
        <v>1375</v>
      </c>
      <c r="D12" s="89">
        <v>510105</v>
      </c>
      <c r="E12" s="104" t="s">
        <v>1368</v>
      </c>
      <c r="F12" s="449">
        <v>11946</v>
      </c>
      <c r="G12" s="90">
        <v>0</v>
      </c>
      <c r="H12" s="90">
        <f>F12/11</f>
        <v>1086</v>
      </c>
      <c r="I12" s="90">
        <v>1086</v>
      </c>
      <c r="J12" s="90">
        <v>1086</v>
      </c>
      <c r="K12" s="90">
        <v>1086</v>
      </c>
      <c r="L12" s="90">
        <v>1086</v>
      </c>
      <c r="M12" s="90">
        <v>1086</v>
      </c>
      <c r="N12" s="90">
        <v>1086</v>
      </c>
      <c r="O12" s="90">
        <v>1086</v>
      </c>
      <c r="P12" s="90">
        <v>1086</v>
      </c>
      <c r="Q12" s="90">
        <v>1086</v>
      </c>
      <c r="R12" s="90">
        <v>1086</v>
      </c>
      <c r="S12" s="100">
        <f t="shared" si="0"/>
        <v>11946</v>
      </c>
      <c r="T12" s="461" t="b">
        <f t="shared" si="1"/>
        <v>1</v>
      </c>
    </row>
    <row r="13" spans="1:20" ht="30">
      <c r="A13" s="87" t="str">
        <f t="shared" si="2"/>
        <v>51</v>
      </c>
      <c r="B13" s="88" t="s">
        <v>855</v>
      </c>
      <c r="C13" s="457" t="s">
        <v>1376</v>
      </c>
      <c r="D13" s="89">
        <v>510106</v>
      </c>
      <c r="E13" s="104" t="s">
        <v>1368</v>
      </c>
      <c r="F13" s="449">
        <v>41745</v>
      </c>
      <c r="G13" s="90">
        <v>0</v>
      </c>
      <c r="H13" s="90">
        <f>F13/11</f>
        <v>3795</v>
      </c>
      <c r="I13" s="90">
        <v>3795</v>
      </c>
      <c r="J13" s="90">
        <v>3795</v>
      </c>
      <c r="K13" s="90">
        <v>3795</v>
      </c>
      <c r="L13" s="90">
        <v>3795</v>
      </c>
      <c r="M13" s="90">
        <v>3795</v>
      </c>
      <c r="N13" s="90">
        <v>3795</v>
      </c>
      <c r="O13" s="90">
        <v>3795</v>
      </c>
      <c r="P13" s="90">
        <v>3795</v>
      </c>
      <c r="Q13" s="90">
        <v>3795</v>
      </c>
      <c r="R13" s="90">
        <v>3795</v>
      </c>
      <c r="S13" s="100">
        <f t="shared" si="0"/>
        <v>41745</v>
      </c>
      <c r="T13" s="461" t="b">
        <f t="shared" si="1"/>
        <v>1</v>
      </c>
    </row>
    <row r="14" spans="1:20" ht="30">
      <c r="A14" s="87" t="str">
        <f t="shared" si="2"/>
        <v>51</v>
      </c>
      <c r="B14" s="88" t="s">
        <v>855</v>
      </c>
      <c r="C14" s="457" t="s">
        <v>1377</v>
      </c>
      <c r="D14" s="89">
        <v>510107</v>
      </c>
      <c r="E14" s="104" t="s">
        <v>1368</v>
      </c>
      <c r="F14" s="449">
        <v>24978</v>
      </c>
      <c r="G14" s="90">
        <v>1086</v>
      </c>
      <c r="H14" s="90">
        <f>1086*2</f>
        <v>2172</v>
      </c>
      <c r="I14" s="90">
        <f t="shared" ref="I14:R14" si="5">1086*2</f>
        <v>2172</v>
      </c>
      <c r="J14" s="90">
        <f t="shared" si="5"/>
        <v>2172</v>
      </c>
      <c r="K14" s="90">
        <f t="shared" si="5"/>
        <v>2172</v>
      </c>
      <c r="L14" s="90">
        <f t="shared" si="5"/>
        <v>2172</v>
      </c>
      <c r="M14" s="90">
        <f t="shared" si="5"/>
        <v>2172</v>
      </c>
      <c r="N14" s="90">
        <f t="shared" si="5"/>
        <v>2172</v>
      </c>
      <c r="O14" s="90">
        <f t="shared" si="5"/>
        <v>2172</v>
      </c>
      <c r="P14" s="90">
        <f t="shared" si="5"/>
        <v>2172</v>
      </c>
      <c r="Q14" s="90">
        <f t="shared" si="5"/>
        <v>2172</v>
      </c>
      <c r="R14" s="90">
        <f t="shared" si="5"/>
        <v>2172</v>
      </c>
      <c r="S14" s="100">
        <f t="shared" si="0"/>
        <v>24978</v>
      </c>
      <c r="T14" s="461" t="b">
        <f t="shared" si="1"/>
        <v>1</v>
      </c>
    </row>
    <row r="15" spans="1:20" ht="30">
      <c r="A15" s="87" t="str">
        <f t="shared" si="2"/>
        <v>51</v>
      </c>
      <c r="B15" s="88" t="s">
        <v>855</v>
      </c>
      <c r="C15" s="457" t="s">
        <v>1378</v>
      </c>
      <c r="D15" s="89">
        <v>510110</v>
      </c>
      <c r="E15" s="104" t="s">
        <v>1368</v>
      </c>
      <c r="F15" s="449">
        <v>10846</v>
      </c>
      <c r="G15" s="90">
        <v>0</v>
      </c>
      <c r="H15" s="90">
        <v>986</v>
      </c>
      <c r="I15" s="90">
        <v>986</v>
      </c>
      <c r="J15" s="90">
        <v>986</v>
      </c>
      <c r="K15" s="90">
        <v>986</v>
      </c>
      <c r="L15" s="90">
        <v>986</v>
      </c>
      <c r="M15" s="90">
        <v>986</v>
      </c>
      <c r="N15" s="90">
        <v>986</v>
      </c>
      <c r="O15" s="90">
        <v>986</v>
      </c>
      <c r="P15" s="90">
        <v>986</v>
      </c>
      <c r="Q15" s="90">
        <v>986</v>
      </c>
      <c r="R15" s="90">
        <v>986</v>
      </c>
      <c r="S15" s="100">
        <f t="shared" si="0"/>
        <v>10846</v>
      </c>
      <c r="T15" s="461" t="b">
        <f t="shared" si="1"/>
        <v>1</v>
      </c>
    </row>
    <row r="16" spans="1:20" ht="30">
      <c r="A16" s="87" t="str">
        <f t="shared" si="2"/>
        <v>51</v>
      </c>
      <c r="B16" s="88" t="s">
        <v>855</v>
      </c>
      <c r="C16" s="459" t="s">
        <v>1369</v>
      </c>
      <c r="D16" s="89">
        <v>510106</v>
      </c>
      <c r="E16" s="104" t="s">
        <v>1379</v>
      </c>
      <c r="F16" s="94">
        <v>23433.599999999999</v>
      </c>
      <c r="G16" s="90">
        <v>1952.8</v>
      </c>
      <c r="H16" s="90">
        <v>1952.8</v>
      </c>
      <c r="I16" s="90">
        <v>1952.8</v>
      </c>
      <c r="J16" s="90">
        <v>1952.8</v>
      </c>
      <c r="K16" s="90">
        <v>1952.8</v>
      </c>
      <c r="L16" s="90">
        <v>1952.8</v>
      </c>
      <c r="M16" s="90">
        <v>1952.8</v>
      </c>
      <c r="N16" s="90">
        <v>1952.8</v>
      </c>
      <c r="O16" s="90">
        <v>1952.8</v>
      </c>
      <c r="P16" s="90">
        <v>1952.8</v>
      </c>
      <c r="Q16" s="90">
        <v>1952.8</v>
      </c>
      <c r="R16" s="90">
        <v>1952.8</v>
      </c>
      <c r="S16" s="100">
        <f t="shared" si="0"/>
        <v>23433.599999999995</v>
      </c>
      <c r="T16" s="461" t="b">
        <f t="shared" si="1"/>
        <v>1</v>
      </c>
    </row>
    <row r="17" spans="1:20" ht="30">
      <c r="A17" s="87" t="str">
        <f t="shared" si="2"/>
        <v>51</v>
      </c>
      <c r="B17" s="88" t="s">
        <v>855</v>
      </c>
      <c r="C17" s="459" t="s">
        <v>1155</v>
      </c>
      <c r="D17" s="89">
        <v>510106</v>
      </c>
      <c r="E17" s="104" t="s">
        <v>1379</v>
      </c>
      <c r="F17" s="94">
        <v>23433.599999999999</v>
      </c>
      <c r="G17" s="90">
        <f>F17/12</f>
        <v>1952.8</v>
      </c>
      <c r="H17" s="90">
        <v>1952.8</v>
      </c>
      <c r="I17" s="90">
        <v>1952.8</v>
      </c>
      <c r="J17" s="90">
        <v>1952.8</v>
      </c>
      <c r="K17" s="90">
        <v>1952.8</v>
      </c>
      <c r="L17" s="90">
        <v>1952.8</v>
      </c>
      <c r="M17" s="90">
        <v>1952.8</v>
      </c>
      <c r="N17" s="90">
        <v>1952.8</v>
      </c>
      <c r="O17" s="90">
        <v>1952.8</v>
      </c>
      <c r="P17" s="90">
        <v>1952.8</v>
      </c>
      <c r="Q17" s="90">
        <v>1952.8</v>
      </c>
      <c r="R17" s="90">
        <v>1952.8</v>
      </c>
      <c r="S17" s="100">
        <f t="shared" si="0"/>
        <v>23433.599999999995</v>
      </c>
      <c r="T17" s="461" t="b">
        <f t="shared" si="1"/>
        <v>1</v>
      </c>
    </row>
    <row r="18" spans="1:20" ht="30">
      <c r="A18" s="87" t="str">
        <f t="shared" si="2"/>
        <v>51</v>
      </c>
      <c r="B18" s="88" t="s">
        <v>855</v>
      </c>
      <c r="C18" s="459" t="s">
        <v>1370</v>
      </c>
      <c r="D18" s="89">
        <v>510106</v>
      </c>
      <c r="E18" s="104" t="s">
        <v>1379</v>
      </c>
      <c r="F18" s="94">
        <f>+'[1]CONSOLIDADO 2018 '!$D$15</f>
        <v>43516.800000000003</v>
      </c>
      <c r="G18" s="90">
        <f>F18/12</f>
        <v>3626.4</v>
      </c>
      <c r="H18" s="90">
        <v>3626.4</v>
      </c>
      <c r="I18" s="90">
        <v>3626.4</v>
      </c>
      <c r="J18" s="90">
        <v>3626.4</v>
      </c>
      <c r="K18" s="90">
        <v>3626.4</v>
      </c>
      <c r="L18" s="90">
        <v>3626.4</v>
      </c>
      <c r="M18" s="90">
        <v>3626.4</v>
      </c>
      <c r="N18" s="90">
        <v>3626.4</v>
      </c>
      <c r="O18" s="90">
        <v>3626.4</v>
      </c>
      <c r="P18" s="90">
        <v>3626.4</v>
      </c>
      <c r="Q18" s="90">
        <v>3626.4</v>
      </c>
      <c r="R18" s="90">
        <v>3626.4</v>
      </c>
      <c r="S18" s="100">
        <f t="shared" si="0"/>
        <v>43516.80000000001</v>
      </c>
      <c r="T18" s="461" t="b">
        <f t="shared" si="1"/>
        <v>1</v>
      </c>
    </row>
    <row r="19" spans="1:20" ht="30">
      <c r="A19" s="87" t="str">
        <f t="shared" si="2"/>
        <v>51</v>
      </c>
      <c r="B19" s="88" t="s">
        <v>855</v>
      </c>
      <c r="C19" s="459" t="s">
        <v>1371</v>
      </c>
      <c r="D19" s="89">
        <v>510106</v>
      </c>
      <c r="E19" s="104" t="s">
        <v>1379</v>
      </c>
      <c r="F19" s="94">
        <v>17073.599999999999</v>
      </c>
      <c r="G19" s="90">
        <f t="shared" ref="G19:G30" si="6">F19/12</f>
        <v>1422.8</v>
      </c>
      <c r="H19" s="90">
        <v>1422.8</v>
      </c>
      <c r="I19" s="90">
        <v>1422.8</v>
      </c>
      <c r="J19" s="90">
        <v>1422.8</v>
      </c>
      <c r="K19" s="90">
        <v>1422.8</v>
      </c>
      <c r="L19" s="90">
        <v>1422.8</v>
      </c>
      <c r="M19" s="90">
        <v>1422.8</v>
      </c>
      <c r="N19" s="90">
        <v>1422.8</v>
      </c>
      <c r="O19" s="90">
        <v>1422.8</v>
      </c>
      <c r="P19" s="90">
        <v>1422.8</v>
      </c>
      <c r="Q19" s="90">
        <v>1422.8</v>
      </c>
      <c r="R19" s="90">
        <v>1422.8</v>
      </c>
      <c r="S19" s="100">
        <f t="shared" si="0"/>
        <v>17073.599999999995</v>
      </c>
      <c r="T19" s="461" t="b">
        <f t="shared" si="1"/>
        <v>1</v>
      </c>
    </row>
    <row r="20" spans="1:20" ht="30">
      <c r="A20" s="87" t="str">
        <f t="shared" si="2"/>
        <v>51</v>
      </c>
      <c r="B20" s="88" t="s">
        <v>855</v>
      </c>
      <c r="C20" s="459" t="s">
        <v>1258</v>
      </c>
      <c r="D20" s="89">
        <v>510106</v>
      </c>
      <c r="E20" s="104" t="s">
        <v>1379</v>
      </c>
      <c r="F20" s="94">
        <v>46867.199999999997</v>
      </c>
      <c r="G20" s="90">
        <f t="shared" si="6"/>
        <v>3905.6</v>
      </c>
      <c r="H20" s="90">
        <v>3905.6</v>
      </c>
      <c r="I20" s="90">
        <v>3905.6</v>
      </c>
      <c r="J20" s="90">
        <v>3905.6</v>
      </c>
      <c r="K20" s="90">
        <v>3905.6</v>
      </c>
      <c r="L20" s="90">
        <v>3905.6</v>
      </c>
      <c r="M20" s="90">
        <v>3905.6</v>
      </c>
      <c r="N20" s="90">
        <v>3905.6</v>
      </c>
      <c r="O20" s="90">
        <v>3905.6</v>
      </c>
      <c r="P20" s="90">
        <v>3905.6</v>
      </c>
      <c r="Q20" s="90">
        <v>3905.6</v>
      </c>
      <c r="R20" s="90">
        <v>3905.6</v>
      </c>
      <c r="S20" s="100">
        <f t="shared" si="0"/>
        <v>46867.19999999999</v>
      </c>
      <c r="T20" s="461" t="b">
        <f t="shared" si="1"/>
        <v>1</v>
      </c>
    </row>
    <row r="21" spans="1:20" ht="30">
      <c r="A21" s="87" t="str">
        <f t="shared" si="2"/>
        <v>51</v>
      </c>
      <c r="B21" s="88" t="s">
        <v>855</v>
      </c>
      <c r="C21" s="459" t="s">
        <v>1426</v>
      </c>
      <c r="D21" s="89">
        <v>510106</v>
      </c>
      <c r="E21" s="104" t="s">
        <v>1379</v>
      </c>
      <c r="F21" s="94">
        <v>54847.200000000012</v>
      </c>
      <c r="G21" s="90">
        <f t="shared" si="6"/>
        <v>4570.6000000000013</v>
      </c>
      <c r="H21" s="90">
        <v>4570.6000000000013</v>
      </c>
      <c r="I21" s="90">
        <v>4570.6000000000013</v>
      </c>
      <c r="J21" s="90">
        <v>4570.6000000000013</v>
      </c>
      <c r="K21" s="90">
        <v>4570.6000000000013</v>
      </c>
      <c r="L21" s="90">
        <v>4570.6000000000013</v>
      </c>
      <c r="M21" s="90">
        <v>4570.6000000000013</v>
      </c>
      <c r="N21" s="90">
        <v>4570.6000000000013</v>
      </c>
      <c r="O21" s="90">
        <v>4570.6000000000013</v>
      </c>
      <c r="P21" s="90">
        <v>4570.6000000000013</v>
      </c>
      <c r="Q21" s="90">
        <v>4570.6000000000013</v>
      </c>
      <c r="R21" s="90">
        <v>4570.6000000000013</v>
      </c>
      <c r="S21" s="100">
        <f t="shared" si="0"/>
        <v>54847.200000000004</v>
      </c>
      <c r="T21" s="461" t="b">
        <f t="shared" si="1"/>
        <v>1</v>
      </c>
    </row>
    <row r="22" spans="1:20" ht="30">
      <c r="A22" s="87" t="str">
        <f t="shared" si="2"/>
        <v>51</v>
      </c>
      <c r="B22" s="88" t="s">
        <v>855</v>
      </c>
      <c r="C22" s="459" t="s">
        <v>1019</v>
      </c>
      <c r="D22" s="89">
        <v>510106</v>
      </c>
      <c r="E22" s="104" t="s">
        <v>1379</v>
      </c>
      <c r="F22" s="94">
        <v>18076.8</v>
      </c>
      <c r="G22" s="90">
        <f t="shared" si="6"/>
        <v>1506.3999999999999</v>
      </c>
      <c r="H22" s="90">
        <v>1506.3999999999999</v>
      </c>
      <c r="I22" s="90">
        <v>1506.3999999999999</v>
      </c>
      <c r="J22" s="90">
        <v>1506.3999999999999</v>
      </c>
      <c r="K22" s="90">
        <v>1506.3999999999999</v>
      </c>
      <c r="L22" s="90">
        <v>1506.3999999999999</v>
      </c>
      <c r="M22" s="90">
        <v>1506.3999999999999</v>
      </c>
      <c r="N22" s="90">
        <v>1506.3999999999999</v>
      </c>
      <c r="O22" s="90">
        <v>1506.3999999999999</v>
      </c>
      <c r="P22" s="90">
        <v>1506.3999999999999</v>
      </c>
      <c r="Q22" s="90">
        <v>1506.3999999999999</v>
      </c>
      <c r="R22" s="90">
        <v>1506.3999999999999</v>
      </c>
      <c r="S22" s="100">
        <f t="shared" si="0"/>
        <v>18076.8</v>
      </c>
      <c r="T22" s="461" t="b">
        <f t="shared" si="1"/>
        <v>1</v>
      </c>
    </row>
    <row r="23" spans="1:20" ht="30">
      <c r="A23" s="87" t="str">
        <f t="shared" si="2"/>
        <v>51</v>
      </c>
      <c r="B23" s="88" t="s">
        <v>855</v>
      </c>
      <c r="C23" s="459" t="s">
        <v>1427</v>
      </c>
      <c r="D23" s="89">
        <v>510106</v>
      </c>
      <c r="E23" s="104" t="s">
        <v>1379</v>
      </c>
      <c r="F23" s="94">
        <v>11716.8</v>
      </c>
      <c r="G23" s="90">
        <f t="shared" si="6"/>
        <v>976.4</v>
      </c>
      <c r="H23" s="90">
        <v>976.4</v>
      </c>
      <c r="I23" s="90">
        <v>976.4</v>
      </c>
      <c r="J23" s="90">
        <v>976.4</v>
      </c>
      <c r="K23" s="90">
        <v>976.4</v>
      </c>
      <c r="L23" s="90">
        <v>976.4</v>
      </c>
      <c r="M23" s="90">
        <v>976.4</v>
      </c>
      <c r="N23" s="90">
        <v>976.4</v>
      </c>
      <c r="O23" s="90">
        <v>976.4</v>
      </c>
      <c r="P23" s="90">
        <v>976.4</v>
      </c>
      <c r="Q23" s="90">
        <v>976.4</v>
      </c>
      <c r="R23" s="90">
        <v>976.4</v>
      </c>
      <c r="S23" s="100">
        <f t="shared" si="0"/>
        <v>11716.799999999997</v>
      </c>
      <c r="T23" s="461" t="b">
        <f t="shared" si="1"/>
        <v>1</v>
      </c>
    </row>
    <row r="24" spans="1:20" ht="30">
      <c r="A24" s="87" t="str">
        <f t="shared" si="2"/>
        <v>51</v>
      </c>
      <c r="B24" s="88" t="s">
        <v>855</v>
      </c>
      <c r="C24" s="459" t="s">
        <v>1372</v>
      </c>
      <c r="D24" s="89">
        <v>510106</v>
      </c>
      <c r="E24" s="104" t="s">
        <v>1379</v>
      </c>
      <c r="F24" s="94">
        <v>18076.8</v>
      </c>
      <c r="G24" s="90">
        <f t="shared" si="6"/>
        <v>1506.3999999999999</v>
      </c>
      <c r="H24" s="90">
        <v>1506.3999999999999</v>
      </c>
      <c r="I24" s="90">
        <v>1506.3999999999999</v>
      </c>
      <c r="J24" s="90">
        <v>1506.3999999999999</v>
      </c>
      <c r="K24" s="90">
        <v>1506.3999999999999</v>
      </c>
      <c r="L24" s="90">
        <v>1506.3999999999999</v>
      </c>
      <c r="M24" s="90">
        <v>1506.3999999999999</v>
      </c>
      <c r="N24" s="90">
        <v>1506.3999999999999</v>
      </c>
      <c r="O24" s="90">
        <v>1506.3999999999999</v>
      </c>
      <c r="P24" s="90">
        <v>1506.3999999999999</v>
      </c>
      <c r="Q24" s="90">
        <v>1506.3999999999999</v>
      </c>
      <c r="R24" s="90">
        <v>1506.3999999999999</v>
      </c>
      <c r="S24" s="100">
        <f t="shared" si="0"/>
        <v>18076.8</v>
      </c>
      <c r="T24" s="461" t="b">
        <f t="shared" si="1"/>
        <v>1</v>
      </c>
    </row>
    <row r="25" spans="1:20" ht="30">
      <c r="A25" s="87" t="str">
        <f t="shared" si="2"/>
        <v>51</v>
      </c>
      <c r="B25" s="88" t="s">
        <v>855</v>
      </c>
      <c r="C25" s="459" t="s">
        <v>1373</v>
      </c>
      <c r="D25" s="89">
        <v>510106</v>
      </c>
      <c r="E25" s="104" t="s">
        <v>1379</v>
      </c>
      <c r="F25" s="94">
        <v>6360</v>
      </c>
      <c r="G25" s="90">
        <f t="shared" si="6"/>
        <v>530</v>
      </c>
      <c r="H25" s="90">
        <v>530</v>
      </c>
      <c r="I25" s="90">
        <v>530</v>
      </c>
      <c r="J25" s="90">
        <v>530</v>
      </c>
      <c r="K25" s="90">
        <v>530</v>
      </c>
      <c r="L25" s="90">
        <v>530</v>
      </c>
      <c r="M25" s="90">
        <v>530</v>
      </c>
      <c r="N25" s="90">
        <v>530</v>
      </c>
      <c r="O25" s="90">
        <v>530</v>
      </c>
      <c r="P25" s="90">
        <v>530</v>
      </c>
      <c r="Q25" s="90">
        <v>530</v>
      </c>
      <c r="R25" s="90">
        <v>530</v>
      </c>
      <c r="S25" s="100">
        <f t="shared" si="0"/>
        <v>6360</v>
      </c>
      <c r="T25" s="461" t="b">
        <f t="shared" si="1"/>
        <v>1</v>
      </c>
    </row>
    <row r="26" spans="1:20" ht="30">
      <c r="A26" s="87" t="str">
        <f t="shared" si="2"/>
        <v>51</v>
      </c>
      <c r="B26" s="88" t="s">
        <v>855</v>
      </c>
      <c r="C26" s="459" t="s">
        <v>1374</v>
      </c>
      <c r="D26" s="89">
        <v>510106</v>
      </c>
      <c r="E26" s="104" t="s">
        <v>1379</v>
      </c>
      <c r="F26" s="94">
        <v>33144</v>
      </c>
      <c r="G26" s="90">
        <f t="shared" si="6"/>
        <v>2762</v>
      </c>
      <c r="H26" s="90">
        <v>2762</v>
      </c>
      <c r="I26" s="90">
        <v>2762</v>
      </c>
      <c r="J26" s="90">
        <v>2762</v>
      </c>
      <c r="K26" s="90">
        <v>2762</v>
      </c>
      <c r="L26" s="90">
        <v>2762</v>
      </c>
      <c r="M26" s="90">
        <v>2762</v>
      </c>
      <c r="N26" s="90">
        <v>2762</v>
      </c>
      <c r="O26" s="90">
        <v>2762</v>
      </c>
      <c r="P26" s="90">
        <v>2762</v>
      </c>
      <c r="Q26" s="90">
        <v>2762</v>
      </c>
      <c r="R26" s="90">
        <v>2762</v>
      </c>
      <c r="S26" s="100">
        <f t="shared" si="0"/>
        <v>33144</v>
      </c>
      <c r="T26" s="461" t="b">
        <f t="shared" si="1"/>
        <v>1</v>
      </c>
    </row>
    <row r="27" spans="1:20" ht="30">
      <c r="A27" s="87" t="str">
        <f t="shared" si="2"/>
        <v>51</v>
      </c>
      <c r="B27" s="88" t="s">
        <v>855</v>
      </c>
      <c r="C27" s="459" t="s">
        <v>1375</v>
      </c>
      <c r="D27" s="89">
        <v>510106</v>
      </c>
      <c r="E27" s="104" t="s">
        <v>1379</v>
      </c>
      <c r="F27" s="94">
        <v>26783.999999999996</v>
      </c>
      <c r="G27" s="90">
        <f t="shared" si="6"/>
        <v>2231.9999999999995</v>
      </c>
      <c r="H27" s="90">
        <v>2231.9999999999995</v>
      </c>
      <c r="I27" s="90">
        <v>2231.9999999999995</v>
      </c>
      <c r="J27" s="90">
        <v>2231.9999999999995</v>
      </c>
      <c r="K27" s="90">
        <v>2231.9999999999995</v>
      </c>
      <c r="L27" s="90">
        <v>2231.9999999999995</v>
      </c>
      <c r="M27" s="90">
        <v>2231.9999999999995</v>
      </c>
      <c r="N27" s="90">
        <v>2231.9999999999995</v>
      </c>
      <c r="O27" s="90">
        <v>2231.9999999999995</v>
      </c>
      <c r="P27" s="90">
        <v>2231.9999999999995</v>
      </c>
      <c r="Q27" s="90">
        <v>2231.9999999999995</v>
      </c>
      <c r="R27" s="90">
        <v>2231.9999999999995</v>
      </c>
      <c r="S27" s="100">
        <f t="shared" si="0"/>
        <v>26783.999999999996</v>
      </c>
      <c r="T27" s="461" t="b">
        <f t="shared" si="1"/>
        <v>1</v>
      </c>
    </row>
    <row r="28" spans="1:20" ht="30">
      <c r="A28" s="87" t="str">
        <f t="shared" si="2"/>
        <v>51</v>
      </c>
      <c r="B28" s="88" t="s">
        <v>855</v>
      </c>
      <c r="C28" s="459" t="s">
        <v>1376</v>
      </c>
      <c r="D28" s="89">
        <v>510106</v>
      </c>
      <c r="E28" s="104" t="s">
        <v>1379</v>
      </c>
      <c r="F28" s="94">
        <v>6360</v>
      </c>
      <c r="G28" s="90">
        <f t="shared" si="6"/>
        <v>530</v>
      </c>
      <c r="H28" s="90">
        <v>530</v>
      </c>
      <c r="I28" s="90">
        <v>530</v>
      </c>
      <c r="J28" s="90">
        <v>530</v>
      </c>
      <c r="K28" s="90">
        <v>530</v>
      </c>
      <c r="L28" s="90">
        <v>530</v>
      </c>
      <c r="M28" s="90">
        <v>530</v>
      </c>
      <c r="N28" s="90">
        <v>530</v>
      </c>
      <c r="O28" s="90">
        <v>530</v>
      </c>
      <c r="P28" s="90">
        <v>530</v>
      </c>
      <c r="Q28" s="90">
        <v>530</v>
      </c>
      <c r="R28" s="90">
        <v>530</v>
      </c>
      <c r="S28" s="100">
        <f t="shared" si="0"/>
        <v>6360</v>
      </c>
      <c r="T28" s="461" t="b">
        <f t="shared" si="1"/>
        <v>1</v>
      </c>
    </row>
    <row r="29" spans="1:20" ht="30">
      <c r="A29" s="87" t="str">
        <f t="shared" si="2"/>
        <v>51</v>
      </c>
      <c r="B29" s="88" t="s">
        <v>855</v>
      </c>
      <c r="C29" s="459" t="s">
        <v>1377</v>
      </c>
      <c r="D29" s="89">
        <v>510106</v>
      </c>
      <c r="E29" s="104" t="s">
        <v>1379</v>
      </c>
      <c r="F29" s="94">
        <v>5356.7999999999993</v>
      </c>
      <c r="G29" s="90">
        <f t="shared" si="6"/>
        <v>446.39999999999992</v>
      </c>
      <c r="H29" s="90">
        <v>446.39999999999992</v>
      </c>
      <c r="I29" s="90">
        <v>446.39999999999992</v>
      </c>
      <c r="J29" s="90">
        <v>446.39999999999992</v>
      </c>
      <c r="K29" s="90">
        <v>446.39999999999992</v>
      </c>
      <c r="L29" s="90">
        <v>446.39999999999992</v>
      </c>
      <c r="M29" s="90">
        <v>446.39999999999992</v>
      </c>
      <c r="N29" s="90">
        <v>446.39999999999992</v>
      </c>
      <c r="O29" s="90">
        <v>446.39999999999992</v>
      </c>
      <c r="P29" s="90">
        <v>446.39999999999992</v>
      </c>
      <c r="Q29" s="90">
        <v>446.39999999999992</v>
      </c>
      <c r="R29" s="90">
        <v>446.39999999999992</v>
      </c>
      <c r="S29" s="100">
        <f t="shared" si="0"/>
        <v>5356.7999999999993</v>
      </c>
      <c r="T29" s="461" t="b">
        <f t="shared" si="1"/>
        <v>1</v>
      </c>
    </row>
    <row r="30" spans="1:20" ht="30">
      <c r="A30" s="87" t="str">
        <f t="shared" si="2"/>
        <v>51</v>
      </c>
      <c r="B30" s="88" t="s">
        <v>855</v>
      </c>
      <c r="C30" s="459" t="s">
        <v>858</v>
      </c>
      <c r="D30" s="89">
        <v>510106</v>
      </c>
      <c r="E30" s="104" t="s">
        <v>1379</v>
      </c>
      <c r="F30" s="94">
        <v>5356.7999999999993</v>
      </c>
      <c r="G30" s="90">
        <f t="shared" si="6"/>
        <v>446.39999999999992</v>
      </c>
      <c r="H30" s="90">
        <v>446.39999999999992</v>
      </c>
      <c r="I30" s="90">
        <v>446.39999999999992</v>
      </c>
      <c r="J30" s="90">
        <v>446.39999999999992</v>
      </c>
      <c r="K30" s="90">
        <v>446.39999999999992</v>
      </c>
      <c r="L30" s="90">
        <v>446.39999999999992</v>
      </c>
      <c r="M30" s="90">
        <v>446.39999999999992</v>
      </c>
      <c r="N30" s="90">
        <v>446.39999999999992</v>
      </c>
      <c r="O30" s="90">
        <v>446.39999999999992</v>
      </c>
      <c r="P30" s="90">
        <v>446.39999999999992</v>
      </c>
      <c r="Q30" s="90">
        <v>446.39999999999992</v>
      </c>
      <c r="R30" s="90">
        <v>446.39999999999992</v>
      </c>
      <c r="S30" s="100">
        <f t="shared" si="0"/>
        <v>5356.7999999999993</v>
      </c>
      <c r="T30" s="461" t="b">
        <f t="shared" si="1"/>
        <v>1</v>
      </c>
    </row>
    <row r="31" spans="1:20" ht="30">
      <c r="A31" s="87" t="str">
        <f t="shared" si="2"/>
        <v>51</v>
      </c>
      <c r="B31" s="88" t="s">
        <v>855</v>
      </c>
      <c r="C31" s="459" t="s">
        <v>1428</v>
      </c>
      <c r="D31" s="89">
        <v>510203</v>
      </c>
      <c r="E31" s="104" t="s">
        <v>1380</v>
      </c>
      <c r="F31" s="94">
        <v>3616</v>
      </c>
      <c r="G31" s="90">
        <v>0</v>
      </c>
      <c r="H31" s="90">
        <v>0</v>
      </c>
      <c r="I31" s="90">
        <v>0</v>
      </c>
      <c r="J31" s="90">
        <v>0</v>
      </c>
      <c r="K31" s="90">
        <v>0</v>
      </c>
      <c r="L31" s="90">
        <v>0</v>
      </c>
      <c r="M31" s="90">
        <v>0</v>
      </c>
      <c r="N31" s="90">
        <v>0</v>
      </c>
      <c r="O31" s="90">
        <v>0</v>
      </c>
      <c r="P31" s="90">
        <v>0</v>
      </c>
      <c r="Q31" s="90">
        <v>0</v>
      </c>
      <c r="R31" s="94">
        <v>3616</v>
      </c>
      <c r="S31" s="100">
        <f t="shared" si="0"/>
        <v>3616</v>
      </c>
      <c r="T31" s="461" t="b">
        <f t="shared" si="1"/>
        <v>1</v>
      </c>
    </row>
    <row r="32" spans="1:20" ht="30">
      <c r="A32" s="87" t="str">
        <f t="shared" si="2"/>
        <v>51</v>
      </c>
      <c r="B32" s="88" t="s">
        <v>855</v>
      </c>
      <c r="C32" s="459" t="s">
        <v>1369</v>
      </c>
      <c r="D32" s="89">
        <v>510203</v>
      </c>
      <c r="E32" s="104" t="s">
        <v>1380</v>
      </c>
      <c r="F32" s="94">
        <v>4945.8</v>
      </c>
      <c r="G32" s="90">
        <v>0</v>
      </c>
      <c r="H32" s="90">
        <v>0</v>
      </c>
      <c r="I32" s="90">
        <v>0</v>
      </c>
      <c r="J32" s="90">
        <v>0</v>
      </c>
      <c r="K32" s="90">
        <v>0</v>
      </c>
      <c r="L32" s="90">
        <v>0</v>
      </c>
      <c r="M32" s="90">
        <v>0</v>
      </c>
      <c r="N32" s="90">
        <v>0</v>
      </c>
      <c r="O32" s="90">
        <v>0</v>
      </c>
      <c r="P32" s="90">
        <v>0</v>
      </c>
      <c r="Q32" s="90">
        <v>0</v>
      </c>
      <c r="R32" s="94">
        <v>4945.8</v>
      </c>
      <c r="S32" s="100">
        <f t="shared" si="0"/>
        <v>4945.8</v>
      </c>
      <c r="T32" s="461" t="b">
        <f t="shared" si="1"/>
        <v>1</v>
      </c>
    </row>
    <row r="33" spans="1:20" ht="30">
      <c r="A33" s="87" t="str">
        <f t="shared" si="2"/>
        <v>51</v>
      </c>
      <c r="B33" s="88" t="s">
        <v>855</v>
      </c>
      <c r="C33" s="459" t="s">
        <v>1155</v>
      </c>
      <c r="D33" s="89">
        <v>510203</v>
      </c>
      <c r="E33" s="104" t="s">
        <v>1380</v>
      </c>
      <c r="F33" s="94">
        <v>6046.8</v>
      </c>
      <c r="G33" s="90">
        <v>0</v>
      </c>
      <c r="H33" s="90">
        <v>0</v>
      </c>
      <c r="I33" s="90">
        <v>0</v>
      </c>
      <c r="J33" s="90">
        <v>0</v>
      </c>
      <c r="K33" s="90">
        <v>0</v>
      </c>
      <c r="L33" s="90">
        <v>0</v>
      </c>
      <c r="M33" s="90">
        <v>0</v>
      </c>
      <c r="N33" s="90">
        <v>0</v>
      </c>
      <c r="O33" s="90">
        <v>0</v>
      </c>
      <c r="P33" s="90">
        <v>0</v>
      </c>
      <c r="Q33" s="90">
        <v>0</v>
      </c>
      <c r="R33" s="94">
        <v>6046.8</v>
      </c>
      <c r="S33" s="100">
        <f t="shared" si="0"/>
        <v>6046.8</v>
      </c>
      <c r="T33" s="461" t="b">
        <f t="shared" si="1"/>
        <v>1</v>
      </c>
    </row>
    <row r="34" spans="1:20" ht="30">
      <c r="A34" s="87" t="str">
        <f t="shared" si="2"/>
        <v>51</v>
      </c>
      <c r="B34" s="88" t="s">
        <v>855</v>
      </c>
      <c r="C34" s="459" t="s">
        <v>1370</v>
      </c>
      <c r="D34" s="89">
        <v>510203</v>
      </c>
      <c r="E34" s="104" t="s">
        <v>1380</v>
      </c>
      <c r="F34" s="94">
        <v>6893.4</v>
      </c>
      <c r="G34" s="90">
        <v>0</v>
      </c>
      <c r="H34" s="90">
        <v>0</v>
      </c>
      <c r="I34" s="90">
        <v>0</v>
      </c>
      <c r="J34" s="90">
        <v>0</v>
      </c>
      <c r="K34" s="90">
        <v>0</v>
      </c>
      <c r="L34" s="90">
        <v>0</v>
      </c>
      <c r="M34" s="90">
        <v>0</v>
      </c>
      <c r="N34" s="90">
        <v>0</v>
      </c>
      <c r="O34" s="90">
        <v>0</v>
      </c>
      <c r="P34" s="90">
        <v>0</v>
      </c>
      <c r="Q34" s="90">
        <v>0</v>
      </c>
      <c r="R34" s="94">
        <v>6893.4</v>
      </c>
      <c r="S34" s="100">
        <f t="shared" si="0"/>
        <v>6893.4</v>
      </c>
      <c r="T34" s="461" t="b">
        <f t="shared" si="1"/>
        <v>1</v>
      </c>
    </row>
    <row r="35" spans="1:20" ht="30">
      <c r="A35" s="87" t="str">
        <f t="shared" si="2"/>
        <v>51</v>
      </c>
      <c r="B35" s="88" t="s">
        <v>855</v>
      </c>
      <c r="C35" s="459" t="s">
        <v>958</v>
      </c>
      <c r="D35" s="89">
        <v>510203</v>
      </c>
      <c r="E35" s="104" t="s">
        <v>1380</v>
      </c>
      <c r="F35" s="94">
        <v>6023.8</v>
      </c>
      <c r="G35" s="90">
        <v>0</v>
      </c>
      <c r="H35" s="90">
        <v>0</v>
      </c>
      <c r="I35" s="90">
        <v>0</v>
      </c>
      <c r="J35" s="90">
        <v>0</v>
      </c>
      <c r="K35" s="90">
        <v>0</v>
      </c>
      <c r="L35" s="90">
        <v>0</v>
      </c>
      <c r="M35" s="90">
        <v>0</v>
      </c>
      <c r="N35" s="90">
        <v>0</v>
      </c>
      <c r="O35" s="90">
        <v>0</v>
      </c>
      <c r="P35" s="90">
        <v>0</v>
      </c>
      <c r="Q35" s="90">
        <v>0</v>
      </c>
      <c r="R35" s="94">
        <v>6023.8</v>
      </c>
      <c r="S35" s="100">
        <f t="shared" si="0"/>
        <v>6023.8</v>
      </c>
      <c r="T35" s="461" t="b">
        <f t="shared" si="1"/>
        <v>1</v>
      </c>
    </row>
    <row r="36" spans="1:20" ht="30">
      <c r="A36" s="87" t="str">
        <f t="shared" si="2"/>
        <v>51</v>
      </c>
      <c r="B36" s="88" t="s">
        <v>855</v>
      </c>
      <c r="C36" s="459" t="s">
        <v>1258</v>
      </c>
      <c r="D36" s="89">
        <v>510203</v>
      </c>
      <c r="E36" s="104" t="s">
        <v>1380</v>
      </c>
      <c r="F36" s="94">
        <v>5506.6</v>
      </c>
      <c r="G36" s="90">
        <v>0</v>
      </c>
      <c r="H36" s="90">
        <v>0</v>
      </c>
      <c r="I36" s="90">
        <v>0</v>
      </c>
      <c r="J36" s="90">
        <v>0</v>
      </c>
      <c r="K36" s="90">
        <v>0</v>
      </c>
      <c r="L36" s="90">
        <v>0</v>
      </c>
      <c r="M36" s="90">
        <v>0</v>
      </c>
      <c r="N36" s="90">
        <v>0</v>
      </c>
      <c r="O36" s="90">
        <v>0</v>
      </c>
      <c r="P36" s="90">
        <v>0</v>
      </c>
      <c r="Q36" s="90">
        <v>0</v>
      </c>
      <c r="R36" s="94">
        <v>5506.6</v>
      </c>
      <c r="S36" s="100">
        <f t="shared" si="0"/>
        <v>5506.6</v>
      </c>
      <c r="T36" s="461" t="b">
        <f t="shared" si="1"/>
        <v>1</v>
      </c>
    </row>
    <row r="37" spans="1:20" ht="30">
      <c r="A37" s="87" t="str">
        <f t="shared" si="2"/>
        <v>51</v>
      </c>
      <c r="B37" s="88" t="s">
        <v>855</v>
      </c>
      <c r="C37" s="459" t="s">
        <v>1426</v>
      </c>
      <c r="D37" s="89">
        <v>510203</v>
      </c>
      <c r="E37" s="104" t="s">
        <v>1380</v>
      </c>
      <c r="F37" s="94">
        <v>6634.5999999999995</v>
      </c>
      <c r="G37" s="90">
        <v>0</v>
      </c>
      <c r="H37" s="90">
        <v>0</v>
      </c>
      <c r="I37" s="90">
        <v>0</v>
      </c>
      <c r="J37" s="90">
        <v>0</v>
      </c>
      <c r="K37" s="90">
        <v>0</v>
      </c>
      <c r="L37" s="90">
        <v>0</v>
      </c>
      <c r="M37" s="90">
        <v>0</v>
      </c>
      <c r="N37" s="90">
        <v>0</v>
      </c>
      <c r="O37" s="90">
        <v>0</v>
      </c>
      <c r="P37" s="90">
        <v>0</v>
      </c>
      <c r="Q37" s="90">
        <v>0</v>
      </c>
      <c r="R37" s="94">
        <v>6634.5999999999995</v>
      </c>
      <c r="S37" s="100">
        <f t="shared" si="0"/>
        <v>6634.5999999999995</v>
      </c>
      <c r="T37" s="461" t="b">
        <f t="shared" si="1"/>
        <v>1</v>
      </c>
    </row>
    <row r="38" spans="1:20" ht="30">
      <c r="A38" s="87" t="str">
        <f t="shared" si="2"/>
        <v>51</v>
      </c>
      <c r="B38" s="88" t="s">
        <v>855</v>
      </c>
      <c r="C38" s="459" t="s">
        <v>1019</v>
      </c>
      <c r="D38" s="89">
        <v>510203</v>
      </c>
      <c r="E38" s="104" t="s">
        <v>1380</v>
      </c>
      <c r="F38" s="94">
        <v>3107.4</v>
      </c>
      <c r="G38" s="90">
        <v>0</v>
      </c>
      <c r="H38" s="90">
        <v>0</v>
      </c>
      <c r="I38" s="90">
        <v>0</v>
      </c>
      <c r="J38" s="90">
        <v>0</v>
      </c>
      <c r="K38" s="90">
        <v>0</v>
      </c>
      <c r="L38" s="90">
        <v>0</v>
      </c>
      <c r="M38" s="90">
        <v>0</v>
      </c>
      <c r="N38" s="90">
        <v>0</v>
      </c>
      <c r="O38" s="90">
        <v>0</v>
      </c>
      <c r="P38" s="90">
        <v>0</v>
      </c>
      <c r="Q38" s="90">
        <v>0</v>
      </c>
      <c r="R38" s="94">
        <v>3107.4</v>
      </c>
      <c r="S38" s="100">
        <f t="shared" si="0"/>
        <v>3107.4</v>
      </c>
      <c r="T38" s="461" t="b">
        <f t="shared" si="1"/>
        <v>1</v>
      </c>
    </row>
    <row r="39" spans="1:20" ht="30">
      <c r="A39" s="87" t="str">
        <f t="shared" si="2"/>
        <v>51</v>
      </c>
      <c r="B39" s="88" t="s">
        <v>855</v>
      </c>
      <c r="C39" s="459" t="s">
        <v>1427</v>
      </c>
      <c r="D39" s="89">
        <v>510203</v>
      </c>
      <c r="E39" s="104" t="s">
        <v>1380</v>
      </c>
      <c r="F39" s="94">
        <v>2578.4</v>
      </c>
      <c r="G39" s="90">
        <v>0</v>
      </c>
      <c r="H39" s="90">
        <v>0</v>
      </c>
      <c r="I39" s="90">
        <v>0</v>
      </c>
      <c r="J39" s="90">
        <v>0</v>
      </c>
      <c r="K39" s="90">
        <v>0</v>
      </c>
      <c r="L39" s="90">
        <v>0</v>
      </c>
      <c r="M39" s="90">
        <v>0</v>
      </c>
      <c r="N39" s="90">
        <v>0</v>
      </c>
      <c r="O39" s="90">
        <v>0</v>
      </c>
      <c r="P39" s="90">
        <v>0</v>
      </c>
      <c r="Q39" s="90">
        <v>0</v>
      </c>
      <c r="R39" s="94">
        <v>2578.4</v>
      </c>
      <c r="S39" s="100">
        <f t="shared" si="0"/>
        <v>2578.4</v>
      </c>
      <c r="T39" s="461" t="b">
        <f t="shared" si="1"/>
        <v>1</v>
      </c>
    </row>
    <row r="40" spans="1:20" ht="30">
      <c r="A40" s="87" t="str">
        <f t="shared" si="2"/>
        <v>51</v>
      </c>
      <c r="B40" s="88" t="s">
        <v>855</v>
      </c>
      <c r="C40" s="459" t="s">
        <v>1372</v>
      </c>
      <c r="D40" s="89">
        <v>510203</v>
      </c>
      <c r="E40" s="104" t="s">
        <v>1380</v>
      </c>
      <c r="F40" s="94">
        <v>3108.4</v>
      </c>
      <c r="G40" s="90">
        <v>0</v>
      </c>
      <c r="H40" s="90">
        <v>0</v>
      </c>
      <c r="I40" s="90">
        <v>0</v>
      </c>
      <c r="J40" s="90">
        <v>0</v>
      </c>
      <c r="K40" s="90">
        <v>0</v>
      </c>
      <c r="L40" s="90">
        <v>0</v>
      </c>
      <c r="M40" s="90">
        <v>0</v>
      </c>
      <c r="N40" s="90">
        <v>0</v>
      </c>
      <c r="O40" s="90">
        <v>0</v>
      </c>
      <c r="P40" s="90">
        <v>0</v>
      </c>
      <c r="Q40" s="90">
        <v>0</v>
      </c>
      <c r="R40" s="94">
        <v>3108.4</v>
      </c>
      <c r="S40" s="100">
        <f t="shared" si="0"/>
        <v>3108.4</v>
      </c>
      <c r="T40" s="461" t="b">
        <f t="shared" si="1"/>
        <v>1</v>
      </c>
    </row>
    <row r="41" spans="1:20" ht="30">
      <c r="A41" s="87" t="str">
        <f t="shared" si="2"/>
        <v>51</v>
      </c>
      <c r="B41" s="88" t="s">
        <v>855</v>
      </c>
      <c r="C41" s="459" t="s">
        <v>1373</v>
      </c>
      <c r="D41" s="89">
        <v>510203</v>
      </c>
      <c r="E41" s="104" t="s">
        <v>1380</v>
      </c>
      <c r="F41" s="94">
        <v>2132</v>
      </c>
      <c r="G41" s="90">
        <v>0</v>
      </c>
      <c r="H41" s="90">
        <v>0</v>
      </c>
      <c r="I41" s="90">
        <v>0</v>
      </c>
      <c r="J41" s="90">
        <v>0</v>
      </c>
      <c r="K41" s="90">
        <v>0</v>
      </c>
      <c r="L41" s="90">
        <v>0</v>
      </c>
      <c r="M41" s="90">
        <v>0</v>
      </c>
      <c r="N41" s="90">
        <v>0</v>
      </c>
      <c r="O41" s="90">
        <v>0</v>
      </c>
      <c r="P41" s="90">
        <v>0</v>
      </c>
      <c r="Q41" s="90">
        <v>0</v>
      </c>
      <c r="R41" s="94">
        <v>2132</v>
      </c>
      <c r="S41" s="100">
        <f t="shared" si="0"/>
        <v>2132</v>
      </c>
      <c r="T41" s="461" t="b">
        <f t="shared" si="1"/>
        <v>1</v>
      </c>
    </row>
    <row r="42" spans="1:20" ht="30">
      <c r="A42" s="87" t="str">
        <f t="shared" si="2"/>
        <v>51</v>
      </c>
      <c r="B42" s="88" t="s">
        <v>855</v>
      </c>
      <c r="C42" s="459" t="s">
        <v>1374</v>
      </c>
      <c r="D42" s="89">
        <v>510203</v>
      </c>
      <c r="E42" s="104" t="s">
        <v>1380</v>
      </c>
      <c r="F42" s="94">
        <v>4264</v>
      </c>
      <c r="G42" s="90">
        <v>0</v>
      </c>
      <c r="H42" s="90">
        <v>0</v>
      </c>
      <c r="I42" s="90">
        <v>0</v>
      </c>
      <c r="J42" s="90">
        <v>0</v>
      </c>
      <c r="K42" s="90">
        <v>0</v>
      </c>
      <c r="L42" s="90">
        <v>0</v>
      </c>
      <c r="M42" s="90">
        <v>0</v>
      </c>
      <c r="N42" s="90">
        <v>0</v>
      </c>
      <c r="O42" s="90">
        <v>0</v>
      </c>
      <c r="P42" s="90">
        <v>0</v>
      </c>
      <c r="Q42" s="90">
        <v>0</v>
      </c>
      <c r="R42" s="94">
        <v>4264</v>
      </c>
      <c r="S42" s="100">
        <f t="shared" si="0"/>
        <v>4264</v>
      </c>
      <c r="T42" s="461" t="b">
        <f t="shared" si="1"/>
        <v>1</v>
      </c>
    </row>
    <row r="43" spans="1:20" ht="30">
      <c r="A43" s="87" t="str">
        <f t="shared" si="2"/>
        <v>51</v>
      </c>
      <c r="B43" s="88" t="s">
        <v>855</v>
      </c>
      <c r="C43" s="459" t="s">
        <v>1375</v>
      </c>
      <c r="D43" s="89">
        <v>510203</v>
      </c>
      <c r="E43" s="104" t="s">
        <v>1380</v>
      </c>
      <c r="F43" s="94">
        <v>3834</v>
      </c>
      <c r="G43" s="90">
        <v>0</v>
      </c>
      <c r="H43" s="90">
        <v>0</v>
      </c>
      <c r="I43" s="90">
        <v>0</v>
      </c>
      <c r="J43" s="90">
        <v>0</v>
      </c>
      <c r="K43" s="90">
        <v>0</v>
      </c>
      <c r="L43" s="90">
        <v>0</v>
      </c>
      <c r="M43" s="90">
        <v>0</v>
      </c>
      <c r="N43" s="90">
        <v>0</v>
      </c>
      <c r="O43" s="90">
        <v>0</v>
      </c>
      <c r="P43" s="90">
        <v>0</v>
      </c>
      <c r="Q43" s="90">
        <v>0</v>
      </c>
      <c r="R43" s="94">
        <v>3834</v>
      </c>
      <c r="S43" s="100">
        <f t="shared" si="0"/>
        <v>3834</v>
      </c>
      <c r="T43" s="461" t="b">
        <f t="shared" si="1"/>
        <v>1</v>
      </c>
    </row>
    <row r="44" spans="1:20" ht="30">
      <c r="A44" s="87" t="str">
        <f t="shared" si="2"/>
        <v>51</v>
      </c>
      <c r="B44" s="88" t="s">
        <v>855</v>
      </c>
      <c r="C44" s="459" t="s">
        <v>1376</v>
      </c>
      <c r="D44" s="89">
        <v>510203</v>
      </c>
      <c r="E44" s="104" t="s">
        <v>1380</v>
      </c>
      <c r="F44" s="94">
        <v>4841</v>
      </c>
      <c r="G44" s="90">
        <v>0</v>
      </c>
      <c r="H44" s="90">
        <v>0</v>
      </c>
      <c r="I44" s="90">
        <v>0</v>
      </c>
      <c r="J44" s="90">
        <v>0</v>
      </c>
      <c r="K44" s="90">
        <v>0</v>
      </c>
      <c r="L44" s="90">
        <v>0</v>
      </c>
      <c r="M44" s="90">
        <v>0</v>
      </c>
      <c r="N44" s="90">
        <v>0</v>
      </c>
      <c r="O44" s="90">
        <v>0</v>
      </c>
      <c r="P44" s="90">
        <v>0</v>
      </c>
      <c r="Q44" s="90">
        <v>0</v>
      </c>
      <c r="R44" s="94">
        <v>4841</v>
      </c>
      <c r="S44" s="100">
        <f t="shared" si="0"/>
        <v>4841</v>
      </c>
      <c r="T44" s="461" t="b">
        <f t="shared" si="1"/>
        <v>1</v>
      </c>
    </row>
    <row r="45" spans="1:20" ht="30">
      <c r="A45" s="87" t="str">
        <f t="shared" si="2"/>
        <v>51</v>
      </c>
      <c r="B45" s="88" t="s">
        <v>855</v>
      </c>
      <c r="C45" s="459" t="s">
        <v>1377</v>
      </c>
      <c r="D45" s="89">
        <v>510203</v>
      </c>
      <c r="E45" s="104" t="s">
        <v>1380</v>
      </c>
      <c r="F45" s="94">
        <v>3134.4</v>
      </c>
      <c r="G45" s="90">
        <v>0</v>
      </c>
      <c r="H45" s="90">
        <v>0</v>
      </c>
      <c r="I45" s="90">
        <v>0</v>
      </c>
      <c r="J45" s="90">
        <v>0</v>
      </c>
      <c r="K45" s="90">
        <v>0</v>
      </c>
      <c r="L45" s="90">
        <v>0</v>
      </c>
      <c r="M45" s="90">
        <v>0</v>
      </c>
      <c r="N45" s="90">
        <v>0</v>
      </c>
      <c r="O45" s="90">
        <v>0</v>
      </c>
      <c r="P45" s="90">
        <v>0</v>
      </c>
      <c r="Q45" s="90">
        <v>0</v>
      </c>
      <c r="R45" s="94">
        <v>3134.4</v>
      </c>
      <c r="S45" s="100">
        <f t="shared" si="0"/>
        <v>3134.4</v>
      </c>
      <c r="T45" s="461" t="b">
        <f t="shared" si="1"/>
        <v>1</v>
      </c>
    </row>
    <row r="46" spans="1:20" ht="30">
      <c r="A46" s="87" t="str">
        <f t="shared" si="2"/>
        <v>51</v>
      </c>
      <c r="B46" s="88" t="s">
        <v>855</v>
      </c>
      <c r="C46" s="459" t="s">
        <v>858</v>
      </c>
      <c r="D46" s="89">
        <v>510203</v>
      </c>
      <c r="E46" s="104" t="s">
        <v>1380</v>
      </c>
      <c r="F46" s="94">
        <v>962.4</v>
      </c>
      <c r="G46" s="90">
        <v>0</v>
      </c>
      <c r="H46" s="90">
        <v>0</v>
      </c>
      <c r="I46" s="90">
        <v>0</v>
      </c>
      <c r="J46" s="90">
        <v>0</v>
      </c>
      <c r="K46" s="90">
        <v>0</v>
      </c>
      <c r="L46" s="90">
        <v>0</v>
      </c>
      <c r="M46" s="90">
        <v>0</v>
      </c>
      <c r="N46" s="90">
        <v>0</v>
      </c>
      <c r="O46" s="90">
        <v>0</v>
      </c>
      <c r="P46" s="90">
        <v>0</v>
      </c>
      <c r="Q46" s="90">
        <v>0</v>
      </c>
      <c r="R46" s="94">
        <v>962.4</v>
      </c>
      <c r="S46" s="100">
        <f t="shared" si="0"/>
        <v>962.4</v>
      </c>
      <c r="T46" s="461" t="b">
        <f t="shared" si="1"/>
        <v>1</v>
      </c>
    </row>
    <row r="47" spans="1:20" ht="30">
      <c r="A47" s="87" t="str">
        <f t="shared" si="2"/>
        <v>51</v>
      </c>
      <c r="B47" s="88" t="s">
        <v>855</v>
      </c>
      <c r="C47" s="459" t="s">
        <v>1429</v>
      </c>
      <c r="D47" s="454">
        <v>510203</v>
      </c>
      <c r="E47" s="455" t="s">
        <v>1380</v>
      </c>
      <c r="F47" s="94">
        <v>1602</v>
      </c>
      <c r="G47" s="90">
        <v>0</v>
      </c>
      <c r="H47" s="90">
        <v>0</v>
      </c>
      <c r="I47" s="90">
        <v>0</v>
      </c>
      <c r="J47" s="90">
        <v>0</v>
      </c>
      <c r="K47" s="90">
        <v>0</v>
      </c>
      <c r="L47" s="90">
        <v>0</v>
      </c>
      <c r="M47" s="90">
        <v>0</v>
      </c>
      <c r="N47" s="90">
        <v>0</v>
      </c>
      <c r="O47" s="90">
        <v>0</v>
      </c>
      <c r="P47" s="90">
        <v>0</v>
      </c>
      <c r="Q47" s="90">
        <v>0</v>
      </c>
      <c r="R47" s="94">
        <v>1602</v>
      </c>
      <c r="S47" s="100">
        <f t="shared" si="0"/>
        <v>1602</v>
      </c>
      <c r="T47" s="461" t="b">
        <f t="shared" si="1"/>
        <v>1</v>
      </c>
    </row>
    <row r="48" spans="1:20" ht="30">
      <c r="A48" s="87" t="str">
        <f t="shared" si="2"/>
        <v>51</v>
      </c>
      <c r="B48" s="88" t="s">
        <v>855</v>
      </c>
      <c r="C48" s="459" t="s">
        <v>1378</v>
      </c>
      <c r="D48" s="454">
        <v>510203</v>
      </c>
      <c r="E48" s="455" t="s">
        <v>1380</v>
      </c>
      <c r="F48" s="94">
        <v>1502</v>
      </c>
      <c r="G48" s="90">
        <v>0</v>
      </c>
      <c r="H48" s="90">
        <v>0</v>
      </c>
      <c r="I48" s="90">
        <v>0</v>
      </c>
      <c r="J48" s="90">
        <v>0</v>
      </c>
      <c r="K48" s="90">
        <v>0</v>
      </c>
      <c r="L48" s="90">
        <v>0</v>
      </c>
      <c r="M48" s="90">
        <v>0</v>
      </c>
      <c r="N48" s="90">
        <v>0</v>
      </c>
      <c r="O48" s="90">
        <v>0</v>
      </c>
      <c r="P48" s="90">
        <v>0</v>
      </c>
      <c r="Q48" s="90">
        <v>0</v>
      </c>
      <c r="R48" s="94">
        <v>1502</v>
      </c>
      <c r="S48" s="100">
        <f t="shared" si="0"/>
        <v>1502</v>
      </c>
      <c r="T48" s="461" t="b">
        <f t="shared" si="1"/>
        <v>1</v>
      </c>
    </row>
    <row r="49" spans="1:20" ht="30">
      <c r="A49" s="87" t="str">
        <f t="shared" si="2"/>
        <v>51</v>
      </c>
      <c r="B49" s="88" t="s">
        <v>855</v>
      </c>
      <c r="C49" s="459" t="s">
        <v>1428</v>
      </c>
      <c r="D49" s="454">
        <v>510204</v>
      </c>
      <c r="E49" s="455" t="s">
        <v>1381</v>
      </c>
      <c r="F49" s="94">
        <v>1127.8600000000001</v>
      </c>
      <c r="G49" s="452">
        <v>0</v>
      </c>
      <c r="H49" s="90">
        <v>0</v>
      </c>
      <c r="I49" s="90">
        <v>0</v>
      </c>
      <c r="J49" s="90">
        <v>0</v>
      </c>
      <c r="K49" s="90">
        <v>0</v>
      </c>
      <c r="L49" s="90">
        <v>0</v>
      </c>
      <c r="M49" s="90">
        <v>0</v>
      </c>
      <c r="N49" s="94">
        <v>1127.8600000000001</v>
      </c>
      <c r="O49" s="90">
        <v>0</v>
      </c>
      <c r="P49" s="90">
        <v>0</v>
      </c>
      <c r="Q49" s="90">
        <v>0</v>
      </c>
      <c r="R49" s="90">
        <v>0</v>
      </c>
      <c r="S49" s="100">
        <f t="shared" si="0"/>
        <v>1127.8600000000001</v>
      </c>
      <c r="T49" s="461" t="b">
        <f t="shared" si="1"/>
        <v>1</v>
      </c>
    </row>
    <row r="50" spans="1:20" ht="30">
      <c r="A50" s="87" t="str">
        <f t="shared" si="2"/>
        <v>51</v>
      </c>
      <c r="B50" s="88" t="s">
        <v>855</v>
      </c>
      <c r="C50" s="459" t="s">
        <v>1369</v>
      </c>
      <c r="D50" s="454">
        <v>510204</v>
      </c>
      <c r="E50" s="455" t="s">
        <v>1381</v>
      </c>
      <c r="F50" s="94">
        <v>2671.86</v>
      </c>
      <c r="G50" s="452">
        <v>0</v>
      </c>
      <c r="H50" s="90">
        <v>0</v>
      </c>
      <c r="I50" s="90">
        <v>0</v>
      </c>
      <c r="J50" s="90">
        <v>0</v>
      </c>
      <c r="K50" s="90">
        <v>0</v>
      </c>
      <c r="L50" s="90">
        <v>0</v>
      </c>
      <c r="M50" s="90">
        <v>0</v>
      </c>
      <c r="N50" s="94">
        <v>2671.86</v>
      </c>
      <c r="O50" s="90">
        <v>0</v>
      </c>
      <c r="P50" s="90">
        <v>0</v>
      </c>
      <c r="Q50" s="90">
        <v>0</v>
      </c>
      <c r="R50" s="90">
        <v>0</v>
      </c>
      <c r="S50" s="100">
        <f t="shared" si="0"/>
        <v>2671.86</v>
      </c>
      <c r="T50" s="461" t="b">
        <f t="shared" si="1"/>
        <v>1</v>
      </c>
    </row>
    <row r="51" spans="1:20" ht="30">
      <c r="A51" s="87" t="str">
        <f t="shared" si="2"/>
        <v>51</v>
      </c>
      <c r="B51" s="88" t="s">
        <v>855</v>
      </c>
      <c r="C51" s="459" t="s">
        <v>1155</v>
      </c>
      <c r="D51" s="454">
        <v>510204</v>
      </c>
      <c r="E51" s="455" t="s">
        <v>1381</v>
      </c>
      <c r="F51" s="94">
        <f>3065.86-30</f>
        <v>3035.86</v>
      </c>
      <c r="G51" s="452">
        <v>0</v>
      </c>
      <c r="H51" s="90">
        <v>0</v>
      </c>
      <c r="I51" s="90">
        <v>0</v>
      </c>
      <c r="J51" s="90">
        <v>0</v>
      </c>
      <c r="K51" s="90">
        <v>0</v>
      </c>
      <c r="L51" s="90">
        <v>0</v>
      </c>
      <c r="M51" s="90">
        <v>0</v>
      </c>
      <c r="N51" s="94">
        <f>3065.86-30</f>
        <v>3035.86</v>
      </c>
      <c r="O51" s="90">
        <v>0</v>
      </c>
      <c r="P51" s="90">
        <v>0</v>
      </c>
      <c r="Q51" s="90">
        <v>0</v>
      </c>
      <c r="R51" s="90">
        <v>0</v>
      </c>
      <c r="S51" s="100">
        <f t="shared" si="0"/>
        <v>3035.86</v>
      </c>
      <c r="T51" s="461" t="b">
        <f t="shared" si="1"/>
        <v>1</v>
      </c>
    </row>
    <row r="52" spans="1:20" ht="30">
      <c r="A52" s="87" t="str">
        <f t="shared" si="2"/>
        <v>51</v>
      </c>
      <c r="B52" s="88" t="s">
        <v>855</v>
      </c>
      <c r="C52" s="459" t="s">
        <v>1370</v>
      </c>
      <c r="D52" s="454">
        <v>510204</v>
      </c>
      <c r="E52" s="455" t="s">
        <v>1381</v>
      </c>
      <c r="F52" s="94">
        <v>3829.86</v>
      </c>
      <c r="G52" s="452">
        <v>0</v>
      </c>
      <c r="H52" s="90">
        <v>0</v>
      </c>
      <c r="I52" s="90">
        <v>0</v>
      </c>
      <c r="J52" s="90">
        <v>0</v>
      </c>
      <c r="K52" s="90">
        <v>0</v>
      </c>
      <c r="L52" s="90">
        <v>0</v>
      </c>
      <c r="M52" s="90">
        <v>0</v>
      </c>
      <c r="N52" s="94">
        <v>3829.86</v>
      </c>
      <c r="O52" s="90">
        <v>0</v>
      </c>
      <c r="P52" s="90">
        <v>0</v>
      </c>
      <c r="Q52" s="90">
        <v>0</v>
      </c>
      <c r="R52" s="90">
        <v>0</v>
      </c>
      <c r="S52" s="100">
        <f t="shared" si="0"/>
        <v>3829.86</v>
      </c>
      <c r="T52" s="461" t="b">
        <f t="shared" si="1"/>
        <v>1</v>
      </c>
    </row>
    <row r="53" spans="1:20" ht="30">
      <c r="A53" s="87" t="str">
        <f t="shared" si="2"/>
        <v>51</v>
      </c>
      <c r="B53" s="88" t="s">
        <v>855</v>
      </c>
      <c r="C53" s="459" t="s">
        <v>958</v>
      </c>
      <c r="D53" s="454">
        <v>510204</v>
      </c>
      <c r="E53" s="455" t="s">
        <v>1381</v>
      </c>
      <c r="F53" s="94">
        <f>3073.86-100</f>
        <v>2973.86</v>
      </c>
      <c r="G53" s="452">
        <v>0</v>
      </c>
      <c r="H53" s="90">
        <v>0</v>
      </c>
      <c r="I53" s="90">
        <v>0</v>
      </c>
      <c r="J53" s="90">
        <v>0</v>
      </c>
      <c r="K53" s="90">
        <v>0</v>
      </c>
      <c r="L53" s="90">
        <v>0</v>
      </c>
      <c r="M53" s="90">
        <v>0</v>
      </c>
      <c r="N53" s="94">
        <f>3073.86-100</f>
        <v>2973.86</v>
      </c>
      <c r="O53" s="90">
        <v>0</v>
      </c>
      <c r="P53" s="90">
        <v>0</v>
      </c>
      <c r="Q53" s="90">
        <v>0</v>
      </c>
      <c r="R53" s="90">
        <v>0</v>
      </c>
      <c r="S53" s="100">
        <f t="shared" si="0"/>
        <v>2973.86</v>
      </c>
      <c r="T53" s="461" t="b">
        <f t="shared" si="1"/>
        <v>1</v>
      </c>
    </row>
    <row r="54" spans="1:20" ht="30">
      <c r="A54" s="87" t="str">
        <f t="shared" si="2"/>
        <v>51</v>
      </c>
      <c r="B54" s="88" t="s">
        <v>855</v>
      </c>
      <c r="C54" s="459" t="s">
        <v>1258</v>
      </c>
      <c r="D54" s="454">
        <v>510204</v>
      </c>
      <c r="E54" s="455" t="s">
        <v>1381</v>
      </c>
      <c r="F54" s="94">
        <v>3722</v>
      </c>
      <c r="G54" s="452">
        <v>0</v>
      </c>
      <c r="H54" s="90">
        <v>0</v>
      </c>
      <c r="I54" s="90">
        <v>0</v>
      </c>
      <c r="J54" s="90">
        <v>0</v>
      </c>
      <c r="K54" s="90">
        <v>0</v>
      </c>
      <c r="L54" s="90">
        <v>0</v>
      </c>
      <c r="M54" s="90">
        <v>0</v>
      </c>
      <c r="N54" s="94">
        <v>3722</v>
      </c>
      <c r="O54" s="90">
        <v>0</v>
      </c>
      <c r="P54" s="90">
        <v>0</v>
      </c>
      <c r="Q54" s="90">
        <v>0</v>
      </c>
      <c r="R54" s="90">
        <v>0</v>
      </c>
      <c r="S54" s="100">
        <f t="shared" si="0"/>
        <v>3722</v>
      </c>
      <c r="T54" s="461" t="b">
        <f t="shared" si="1"/>
        <v>1</v>
      </c>
    </row>
    <row r="55" spans="1:20" ht="30">
      <c r="A55" s="87" t="str">
        <f t="shared" si="2"/>
        <v>51</v>
      </c>
      <c r="B55" s="88" t="s">
        <v>855</v>
      </c>
      <c r="C55" s="459" t="s">
        <v>1426</v>
      </c>
      <c r="D55" s="454">
        <v>510204</v>
      </c>
      <c r="E55" s="455" t="s">
        <v>1381</v>
      </c>
      <c r="F55" s="94">
        <f>4207.86-140</f>
        <v>4067.8599999999997</v>
      </c>
      <c r="G55" s="452">
        <v>0</v>
      </c>
      <c r="H55" s="90">
        <v>0</v>
      </c>
      <c r="I55" s="90">
        <v>0</v>
      </c>
      <c r="J55" s="90">
        <v>0</v>
      </c>
      <c r="K55" s="90">
        <v>0</v>
      </c>
      <c r="L55" s="90">
        <v>0</v>
      </c>
      <c r="M55" s="90">
        <v>0</v>
      </c>
      <c r="N55" s="94">
        <f>4207.86-140</f>
        <v>4067.8599999999997</v>
      </c>
      <c r="O55" s="90">
        <v>0</v>
      </c>
      <c r="P55" s="90">
        <v>0</v>
      </c>
      <c r="Q55" s="90">
        <v>0</v>
      </c>
      <c r="R55" s="90">
        <v>0</v>
      </c>
      <c r="S55" s="100">
        <f t="shared" si="0"/>
        <v>4067.8599999999997</v>
      </c>
      <c r="T55" s="461" t="b">
        <f t="shared" si="1"/>
        <v>1</v>
      </c>
    </row>
    <row r="56" spans="1:20" ht="30">
      <c r="A56" s="87" t="str">
        <f t="shared" si="2"/>
        <v>51</v>
      </c>
      <c r="B56" s="88" t="s">
        <v>855</v>
      </c>
      <c r="C56" s="459" t="s">
        <v>1019</v>
      </c>
      <c r="D56" s="454">
        <v>510204</v>
      </c>
      <c r="E56" s="455" t="s">
        <v>1381</v>
      </c>
      <c r="F56" s="94">
        <v>1792</v>
      </c>
      <c r="G56" s="452">
        <v>0</v>
      </c>
      <c r="H56" s="90">
        <v>0</v>
      </c>
      <c r="I56" s="90">
        <v>0</v>
      </c>
      <c r="J56" s="90">
        <v>0</v>
      </c>
      <c r="K56" s="90">
        <v>0</v>
      </c>
      <c r="L56" s="90">
        <v>0</v>
      </c>
      <c r="M56" s="90">
        <v>0</v>
      </c>
      <c r="N56" s="94">
        <v>1792</v>
      </c>
      <c r="O56" s="90">
        <v>0</v>
      </c>
      <c r="P56" s="90">
        <v>0</v>
      </c>
      <c r="Q56" s="90">
        <v>0</v>
      </c>
      <c r="R56" s="90">
        <v>0</v>
      </c>
      <c r="S56" s="100">
        <f t="shared" si="0"/>
        <v>1792</v>
      </c>
      <c r="T56" s="461" t="b">
        <f t="shared" si="1"/>
        <v>1</v>
      </c>
    </row>
    <row r="57" spans="1:20" ht="30">
      <c r="A57" s="87" t="str">
        <f t="shared" si="2"/>
        <v>51</v>
      </c>
      <c r="B57" s="88" t="s">
        <v>855</v>
      </c>
      <c r="C57" s="459" t="s">
        <v>1427</v>
      </c>
      <c r="D57" s="454">
        <v>510204</v>
      </c>
      <c r="E57" s="455" t="s">
        <v>1381</v>
      </c>
      <c r="F57" s="94">
        <v>1565</v>
      </c>
      <c r="G57" s="452">
        <v>0</v>
      </c>
      <c r="H57" s="90">
        <v>0</v>
      </c>
      <c r="I57" s="90">
        <v>0</v>
      </c>
      <c r="J57" s="90">
        <v>0</v>
      </c>
      <c r="K57" s="90">
        <v>0</v>
      </c>
      <c r="L57" s="90">
        <v>0</v>
      </c>
      <c r="M57" s="90">
        <v>0</v>
      </c>
      <c r="N57" s="94">
        <v>1565</v>
      </c>
      <c r="O57" s="90">
        <v>0</v>
      </c>
      <c r="P57" s="90">
        <v>0</v>
      </c>
      <c r="Q57" s="90">
        <v>0</v>
      </c>
      <c r="R57" s="90">
        <v>0</v>
      </c>
      <c r="S57" s="100">
        <f t="shared" si="0"/>
        <v>1565</v>
      </c>
      <c r="T57" s="461" t="b">
        <f t="shared" si="1"/>
        <v>1</v>
      </c>
    </row>
    <row r="58" spans="1:20" ht="30">
      <c r="A58" s="87" t="str">
        <f t="shared" si="2"/>
        <v>51</v>
      </c>
      <c r="B58" s="88" t="s">
        <v>855</v>
      </c>
      <c r="C58" s="459" t="s">
        <v>1372</v>
      </c>
      <c r="D58" s="454">
        <v>510204</v>
      </c>
      <c r="E58" s="455" t="s">
        <v>1381</v>
      </c>
      <c r="F58" s="94">
        <v>1792.87</v>
      </c>
      <c r="G58" s="452">
        <v>0</v>
      </c>
      <c r="H58" s="90">
        <v>0</v>
      </c>
      <c r="I58" s="90">
        <v>0</v>
      </c>
      <c r="J58" s="90">
        <v>0</v>
      </c>
      <c r="K58" s="90">
        <v>0</v>
      </c>
      <c r="L58" s="90">
        <v>0</v>
      </c>
      <c r="M58" s="90">
        <v>0</v>
      </c>
      <c r="N58" s="94">
        <v>1792.87</v>
      </c>
      <c r="O58" s="90">
        <v>0</v>
      </c>
      <c r="P58" s="90">
        <v>0</v>
      </c>
      <c r="Q58" s="90">
        <v>0</v>
      </c>
      <c r="R58" s="90">
        <v>0</v>
      </c>
      <c r="S58" s="100">
        <f t="shared" si="0"/>
        <v>1792.87</v>
      </c>
      <c r="T58" s="461" t="b">
        <f t="shared" si="1"/>
        <v>1</v>
      </c>
    </row>
    <row r="59" spans="1:20" ht="30">
      <c r="A59" s="87" t="str">
        <f t="shared" si="2"/>
        <v>51</v>
      </c>
      <c r="B59" s="88" t="s">
        <v>855</v>
      </c>
      <c r="C59" s="459" t="s">
        <v>1373</v>
      </c>
      <c r="D59" s="454">
        <v>510204</v>
      </c>
      <c r="E59" s="455" t="s">
        <v>1381</v>
      </c>
      <c r="F59" s="94">
        <v>1111.8600000000001</v>
      </c>
      <c r="G59" s="452">
        <v>0</v>
      </c>
      <c r="H59" s="90">
        <v>0</v>
      </c>
      <c r="I59" s="90">
        <v>0</v>
      </c>
      <c r="J59" s="90">
        <v>0</v>
      </c>
      <c r="K59" s="90">
        <v>0</v>
      </c>
      <c r="L59" s="90">
        <v>0</v>
      </c>
      <c r="M59" s="90">
        <v>0</v>
      </c>
      <c r="N59" s="94">
        <v>1111.8600000000001</v>
      </c>
      <c r="O59" s="90">
        <v>0</v>
      </c>
      <c r="P59" s="90">
        <v>0</v>
      </c>
      <c r="Q59" s="90">
        <v>0</v>
      </c>
      <c r="R59" s="90">
        <v>0</v>
      </c>
      <c r="S59" s="100">
        <f t="shared" si="0"/>
        <v>1111.8600000000001</v>
      </c>
      <c r="T59" s="461" t="b">
        <f t="shared" si="1"/>
        <v>1</v>
      </c>
    </row>
    <row r="60" spans="1:20" ht="30">
      <c r="A60" s="87" t="str">
        <f t="shared" si="2"/>
        <v>51</v>
      </c>
      <c r="B60" s="88" t="s">
        <v>855</v>
      </c>
      <c r="C60" s="459" t="s">
        <v>1374</v>
      </c>
      <c r="D60" s="454">
        <v>510204</v>
      </c>
      <c r="E60" s="455" t="s">
        <v>1381</v>
      </c>
      <c r="F60" s="94">
        <f>3049.86-124</f>
        <v>2925.86</v>
      </c>
      <c r="G60" s="452">
        <v>0</v>
      </c>
      <c r="H60" s="90">
        <v>0</v>
      </c>
      <c r="I60" s="90">
        <v>0</v>
      </c>
      <c r="J60" s="90">
        <v>0</v>
      </c>
      <c r="K60" s="90">
        <v>0</v>
      </c>
      <c r="L60" s="90">
        <v>0</v>
      </c>
      <c r="M60" s="90">
        <v>0</v>
      </c>
      <c r="N60" s="94">
        <f>3049.86-124</f>
        <v>2925.86</v>
      </c>
      <c r="O60" s="90">
        <v>0</v>
      </c>
      <c r="P60" s="90">
        <v>0</v>
      </c>
      <c r="Q60" s="90">
        <v>0</v>
      </c>
      <c r="R60" s="90">
        <v>0</v>
      </c>
      <c r="S60" s="100">
        <f t="shared" si="0"/>
        <v>2925.86</v>
      </c>
      <c r="T60" s="461" t="b">
        <f t="shared" si="1"/>
        <v>1</v>
      </c>
    </row>
    <row r="61" spans="1:20" ht="30">
      <c r="A61" s="87" t="str">
        <f t="shared" si="2"/>
        <v>51</v>
      </c>
      <c r="B61" s="88" t="s">
        <v>855</v>
      </c>
      <c r="C61" s="459" t="s">
        <v>1375</v>
      </c>
      <c r="D61" s="454">
        <v>510204</v>
      </c>
      <c r="E61" s="455" t="s">
        <v>1381</v>
      </c>
      <c r="F61" s="94">
        <v>2591.5266666666666</v>
      </c>
      <c r="G61" s="452">
        <v>0</v>
      </c>
      <c r="H61" s="90">
        <v>0</v>
      </c>
      <c r="I61" s="90">
        <v>0</v>
      </c>
      <c r="J61" s="90">
        <v>0</v>
      </c>
      <c r="K61" s="90">
        <v>0</v>
      </c>
      <c r="L61" s="90">
        <v>0</v>
      </c>
      <c r="M61" s="90">
        <v>0</v>
      </c>
      <c r="N61" s="94">
        <v>2591.5266666666666</v>
      </c>
      <c r="O61" s="90">
        <v>0</v>
      </c>
      <c r="P61" s="90">
        <v>0</v>
      </c>
      <c r="Q61" s="90">
        <v>0</v>
      </c>
      <c r="R61" s="90">
        <v>0</v>
      </c>
      <c r="S61" s="100">
        <f t="shared" si="0"/>
        <v>2591.5266666666666</v>
      </c>
      <c r="T61" s="461" t="b">
        <f t="shared" si="1"/>
        <v>1</v>
      </c>
    </row>
    <row r="62" spans="1:20" ht="30">
      <c r="A62" s="87" t="str">
        <f t="shared" ref="A62:A172" si="7">LEFT(D62,2)</f>
        <v>51</v>
      </c>
      <c r="B62" s="88" t="s">
        <v>855</v>
      </c>
      <c r="C62" s="459" t="s">
        <v>1376</v>
      </c>
      <c r="D62" s="454">
        <v>510204</v>
      </c>
      <c r="E62" s="455" t="s">
        <v>1381</v>
      </c>
      <c r="F62" s="94">
        <v>2695.86</v>
      </c>
      <c r="G62" s="452">
        <v>0</v>
      </c>
      <c r="H62" s="90">
        <v>0</v>
      </c>
      <c r="I62" s="90">
        <v>0</v>
      </c>
      <c r="J62" s="90">
        <v>0</v>
      </c>
      <c r="K62" s="90">
        <v>0</v>
      </c>
      <c r="L62" s="90">
        <v>0</v>
      </c>
      <c r="M62" s="90">
        <v>0</v>
      </c>
      <c r="N62" s="94">
        <v>2695.86</v>
      </c>
      <c r="O62" s="90">
        <v>0</v>
      </c>
      <c r="P62" s="90">
        <v>0</v>
      </c>
      <c r="Q62" s="90">
        <v>0</v>
      </c>
      <c r="R62" s="90">
        <v>0</v>
      </c>
      <c r="S62" s="100">
        <f t="shared" si="0"/>
        <v>2695.86</v>
      </c>
      <c r="T62" s="461" t="b">
        <f t="shared" si="1"/>
        <v>1</v>
      </c>
    </row>
    <row r="63" spans="1:20" ht="30">
      <c r="A63" s="87" t="str">
        <f t="shared" si="7"/>
        <v>51</v>
      </c>
      <c r="B63" s="88" t="s">
        <v>855</v>
      </c>
      <c r="C63" s="459" t="s">
        <v>1377</v>
      </c>
      <c r="D63" s="454">
        <v>510204</v>
      </c>
      <c r="E63" s="455" t="s">
        <v>1381</v>
      </c>
      <c r="F63" s="94">
        <v>1513.8600000000001</v>
      </c>
      <c r="G63" s="452">
        <v>0</v>
      </c>
      <c r="H63" s="90">
        <v>0</v>
      </c>
      <c r="I63" s="90">
        <v>0</v>
      </c>
      <c r="J63" s="90">
        <v>0</v>
      </c>
      <c r="K63" s="90">
        <v>0</v>
      </c>
      <c r="L63" s="90">
        <v>0</v>
      </c>
      <c r="M63" s="90">
        <v>0</v>
      </c>
      <c r="N63" s="94">
        <v>1513.8600000000001</v>
      </c>
      <c r="O63" s="90">
        <v>0</v>
      </c>
      <c r="P63" s="90">
        <v>0</v>
      </c>
      <c r="Q63" s="90">
        <v>0</v>
      </c>
      <c r="R63" s="90">
        <v>0</v>
      </c>
      <c r="S63" s="100">
        <f t="shared" si="0"/>
        <v>1513.8600000000001</v>
      </c>
      <c r="T63" s="461" t="b">
        <f t="shared" si="1"/>
        <v>1</v>
      </c>
    </row>
    <row r="64" spans="1:20" ht="30">
      <c r="A64" s="87" t="str">
        <f t="shared" si="7"/>
        <v>51</v>
      </c>
      <c r="B64" s="88" t="s">
        <v>855</v>
      </c>
      <c r="C64" s="459" t="s">
        <v>858</v>
      </c>
      <c r="D64" s="454">
        <v>510204</v>
      </c>
      <c r="E64" s="455" t="s">
        <v>1381</v>
      </c>
      <c r="F64" s="94">
        <v>394</v>
      </c>
      <c r="G64" s="452">
        <v>0</v>
      </c>
      <c r="H64" s="90">
        <v>0</v>
      </c>
      <c r="I64" s="90">
        <v>0</v>
      </c>
      <c r="J64" s="90">
        <v>0</v>
      </c>
      <c r="K64" s="90">
        <v>0</v>
      </c>
      <c r="L64" s="90">
        <v>0</v>
      </c>
      <c r="M64" s="90">
        <v>0</v>
      </c>
      <c r="N64" s="94">
        <v>394</v>
      </c>
      <c r="O64" s="90">
        <v>0</v>
      </c>
      <c r="P64" s="90">
        <v>0</v>
      </c>
      <c r="Q64" s="90">
        <v>0</v>
      </c>
      <c r="R64" s="90">
        <v>0</v>
      </c>
      <c r="S64" s="100">
        <f t="shared" si="0"/>
        <v>394</v>
      </c>
      <c r="T64" s="461" t="b">
        <f t="shared" si="1"/>
        <v>1</v>
      </c>
    </row>
    <row r="65" spans="1:20" ht="30">
      <c r="A65" s="87" t="str">
        <f t="shared" si="7"/>
        <v>51</v>
      </c>
      <c r="B65" s="88" t="s">
        <v>855</v>
      </c>
      <c r="C65" s="459" t="s">
        <v>1429</v>
      </c>
      <c r="D65" s="454">
        <v>510204</v>
      </c>
      <c r="E65" s="455" t="s">
        <v>1381</v>
      </c>
      <c r="F65" s="94">
        <v>394</v>
      </c>
      <c r="G65" s="452">
        <v>0</v>
      </c>
      <c r="H65" s="90">
        <v>0</v>
      </c>
      <c r="I65" s="90">
        <v>0</v>
      </c>
      <c r="J65" s="90">
        <v>0</v>
      </c>
      <c r="K65" s="90">
        <v>0</v>
      </c>
      <c r="L65" s="90">
        <v>0</v>
      </c>
      <c r="M65" s="90">
        <v>0</v>
      </c>
      <c r="N65" s="94">
        <v>394</v>
      </c>
      <c r="O65" s="90">
        <v>0</v>
      </c>
      <c r="P65" s="90">
        <v>0</v>
      </c>
      <c r="Q65" s="90">
        <v>0</v>
      </c>
      <c r="R65" s="90">
        <v>0</v>
      </c>
      <c r="S65" s="100">
        <f t="shared" si="0"/>
        <v>394</v>
      </c>
      <c r="T65" s="461" t="b">
        <f t="shared" si="1"/>
        <v>1</v>
      </c>
    </row>
    <row r="66" spans="1:20" ht="30">
      <c r="A66" s="87" t="str">
        <f t="shared" si="7"/>
        <v>51</v>
      </c>
      <c r="B66" s="88" t="s">
        <v>855</v>
      </c>
      <c r="C66" s="459" t="s">
        <v>1378</v>
      </c>
      <c r="D66" s="454">
        <v>510204</v>
      </c>
      <c r="E66" s="455" t="s">
        <v>1381</v>
      </c>
      <c r="F66" s="94">
        <v>394</v>
      </c>
      <c r="G66" s="452">
        <v>0</v>
      </c>
      <c r="H66" s="90">
        <v>0</v>
      </c>
      <c r="I66" s="90">
        <v>0</v>
      </c>
      <c r="J66" s="90">
        <v>0</v>
      </c>
      <c r="K66" s="90">
        <v>0</v>
      </c>
      <c r="L66" s="90">
        <v>0</v>
      </c>
      <c r="M66" s="90">
        <v>0</v>
      </c>
      <c r="N66" s="94">
        <v>394</v>
      </c>
      <c r="O66" s="90">
        <v>0</v>
      </c>
      <c r="P66" s="90">
        <v>0</v>
      </c>
      <c r="Q66" s="90">
        <v>0</v>
      </c>
      <c r="R66" s="90">
        <v>0</v>
      </c>
      <c r="S66" s="100">
        <f t="shared" si="0"/>
        <v>394</v>
      </c>
      <c r="T66" s="461" t="b">
        <f t="shared" si="1"/>
        <v>1</v>
      </c>
    </row>
    <row r="67" spans="1:20" ht="30">
      <c r="A67" s="87" t="str">
        <f t="shared" si="7"/>
        <v>51</v>
      </c>
      <c r="B67" s="88" t="s">
        <v>855</v>
      </c>
      <c r="C67" s="459" t="s">
        <v>1369</v>
      </c>
      <c r="D67" s="454">
        <v>510306</v>
      </c>
      <c r="E67" s="455" t="s">
        <v>1382</v>
      </c>
      <c r="F67" s="451">
        <v>3878.0042667999996</v>
      </c>
      <c r="G67" s="452">
        <v>323.16702223333328</v>
      </c>
      <c r="H67" s="452">
        <v>323.16702223333328</v>
      </c>
      <c r="I67" s="452">
        <v>323.16702223333328</v>
      </c>
      <c r="J67" s="452">
        <v>323.16702223333328</v>
      </c>
      <c r="K67" s="452">
        <v>323.16702223333328</v>
      </c>
      <c r="L67" s="452">
        <v>323.16702223333328</v>
      </c>
      <c r="M67" s="452">
        <v>323.16702223333328</v>
      </c>
      <c r="N67" s="452">
        <v>323.16702223333328</v>
      </c>
      <c r="O67" s="452">
        <v>323.16702223333328</v>
      </c>
      <c r="P67" s="452">
        <v>323.16702223333328</v>
      </c>
      <c r="Q67" s="452">
        <v>323.16702223333328</v>
      </c>
      <c r="R67" s="452">
        <v>323.16702223333328</v>
      </c>
      <c r="S67" s="100">
        <f t="shared" si="0"/>
        <v>3878.0042667999992</v>
      </c>
      <c r="T67" s="461" t="b">
        <f t="shared" si="1"/>
        <v>1</v>
      </c>
    </row>
    <row r="68" spans="1:20" ht="30">
      <c r="A68" s="87" t="str">
        <f t="shared" si="7"/>
        <v>51</v>
      </c>
      <c r="B68" s="88" t="s">
        <v>855</v>
      </c>
      <c r="C68" s="459" t="s">
        <v>1430</v>
      </c>
      <c r="D68" s="454">
        <v>510306</v>
      </c>
      <c r="E68" s="455" t="s">
        <v>1382</v>
      </c>
      <c r="F68" s="94">
        <v>3877.9994667999999</v>
      </c>
      <c r="G68" s="452">
        <v>323.16662223333333</v>
      </c>
      <c r="H68" s="452">
        <v>323.16662223333333</v>
      </c>
      <c r="I68" s="452">
        <v>323.16662223333333</v>
      </c>
      <c r="J68" s="452">
        <v>323.16662223333333</v>
      </c>
      <c r="K68" s="452">
        <v>323.16662223333333</v>
      </c>
      <c r="L68" s="452">
        <v>323.16662223333333</v>
      </c>
      <c r="M68" s="452">
        <v>323.16662223333333</v>
      </c>
      <c r="N68" s="452">
        <v>323.16662223333333</v>
      </c>
      <c r="O68" s="452">
        <v>323.16662223333333</v>
      </c>
      <c r="P68" s="452">
        <v>323.16662223333333</v>
      </c>
      <c r="Q68" s="452">
        <v>323.16662223333333</v>
      </c>
      <c r="R68" s="452">
        <v>323.16662223333333</v>
      </c>
      <c r="S68" s="100">
        <f t="shared" si="0"/>
        <v>3877.9994667999999</v>
      </c>
      <c r="T68" s="461" t="b">
        <f t="shared" si="1"/>
        <v>1</v>
      </c>
    </row>
    <row r="69" spans="1:20" ht="30">
      <c r="A69" s="87" t="str">
        <f t="shared" si="7"/>
        <v>51</v>
      </c>
      <c r="B69" s="88" t="s">
        <v>855</v>
      </c>
      <c r="C69" s="459" t="s">
        <v>1370</v>
      </c>
      <c r="D69" s="454">
        <v>510306</v>
      </c>
      <c r="E69" s="455" t="s">
        <v>1382</v>
      </c>
      <c r="F69" s="94">
        <v>6914.0018667999993</v>
      </c>
      <c r="G69" s="452">
        <v>576.16682223333328</v>
      </c>
      <c r="H69" s="452">
        <v>576.16682223333328</v>
      </c>
      <c r="I69" s="452">
        <v>576.16682223333328</v>
      </c>
      <c r="J69" s="452">
        <v>576.16682223333328</v>
      </c>
      <c r="K69" s="452">
        <v>576.16682223333328</v>
      </c>
      <c r="L69" s="452">
        <v>576.16682223333328</v>
      </c>
      <c r="M69" s="452">
        <v>576.16682223333328</v>
      </c>
      <c r="N69" s="452">
        <v>576.16682223333328</v>
      </c>
      <c r="O69" s="452">
        <v>576.16682223333328</v>
      </c>
      <c r="P69" s="452">
        <v>576.16682223333328</v>
      </c>
      <c r="Q69" s="452">
        <v>576.16682223333328</v>
      </c>
      <c r="R69" s="452">
        <v>576.16682223333328</v>
      </c>
      <c r="S69" s="100">
        <f t="shared" si="0"/>
        <v>6914.0018668000012</v>
      </c>
      <c r="T69" s="461" t="b">
        <f t="shared" si="1"/>
        <v>1</v>
      </c>
    </row>
    <row r="70" spans="1:20" ht="30">
      <c r="A70" s="87" t="str">
        <f t="shared" si="7"/>
        <v>51</v>
      </c>
      <c r="B70" s="88" t="s">
        <v>855</v>
      </c>
      <c r="C70" s="459" t="s">
        <v>958</v>
      </c>
      <c r="D70" s="454">
        <v>510306</v>
      </c>
      <c r="E70" s="455" t="s">
        <v>1382</v>
      </c>
      <c r="F70" s="94">
        <v>2865.9975999999997</v>
      </c>
      <c r="G70" s="452">
        <v>238.83313333333331</v>
      </c>
      <c r="H70" s="452">
        <v>238.83313333333331</v>
      </c>
      <c r="I70" s="452">
        <v>238.83313333333331</v>
      </c>
      <c r="J70" s="452">
        <v>238.83313333333331</v>
      </c>
      <c r="K70" s="452">
        <v>238.83313333333331</v>
      </c>
      <c r="L70" s="452">
        <v>238.83313333333331</v>
      </c>
      <c r="M70" s="452">
        <v>238.83313333333331</v>
      </c>
      <c r="N70" s="452">
        <v>238.83313333333331</v>
      </c>
      <c r="O70" s="452">
        <v>238.83313333333331</v>
      </c>
      <c r="P70" s="452">
        <v>238.83313333333331</v>
      </c>
      <c r="Q70" s="452">
        <v>238.83313333333331</v>
      </c>
      <c r="R70" s="452">
        <v>238.83313333333331</v>
      </c>
      <c r="S70" s="100">
        <f t="shared" si="0"/>
        <v>2865.9976000000006</v>
      </c>
      <c r="T70" s="461" t="b">
        <f t="shared" si="1"/>
        <v>1</v>
      </c>
    </row>
    <row r="71" spans="1:20" ht="30">
      <c r="A71" s="87" t="str">
        <f t="shared" si="7"/>
        <v>51</v>
      </c>
      <c r="B71" s="88" t="s">
        <v>855</v>
      </c>
      <c r="C71" s="459" t="s">
        <v>1258</v>
      </c>
      <c r="D71" s="454">
        <v>510306</v>
      </c>
      <c r="E71" s="455" t="s">
        <v>1382</v>
      </c>
      <c r="F71" s="94">
        <v>7925.9941335999993</v>
      </c>
      <c r="G71" s="452">
        <v>660.49951113333327</v>
      </c>
      <c r="H71" s="452">
        <v>660.49951113333327</v>
      </c>
      <c r="I71" s="452">
        <v>660.49951113333327</v>
      </c>
      <c r="J71" s="452">
        <v>660.49951113333327</v>
      </c>
      <c r="K71" s="452">
        <v>660.49951113333327</v>
      </c>
      <c r="L71" s="452">
        <v>660.49951113333327</v>
      </c>
      <c r="M71" s="452">
        <v>660.49951113333327</v>
      </c>
      <c r="N71" s="452">
        <v>660.49951113333327</v>
      </c>
      <c r="O71" s="452">
        <v>660.49951113333327</v>
      </c>
      <c r="P71" s="452">
        <v>660.49951113333327</v>
      </c>
      <c r="Q71" s="452">
        <v>660.49951113333327</v>
      </c>
      <c r="R71" s="452">
        <v>660.49951113333327</v>
      </c>
      <c r="S71" s="100">
        <f t="shared" si="0"/>
        <v>7925.9941336000011</v>
      </c>
      <c r="T71" s="461" t="b">
        <f t="shared" si="1"/>
        <v>1</v>
      </c>
    </row>
    <row r="72" spans="1:20" ht="30">
      <c r="A72" s="87" t="str">
        <f t="shared" si="7"/>
        <v>51</v>
      </c>
      <c r="B72" s="88" t="s">
        <v>855</v>
      </c>
      <c r="C72" s="459" t="s">
        <v>1426</v>
      </c>
      <c r="D72" s="454">
        <v>510306</v>
      </c>
      <c r="E72" s="455" t="s">
        <v>1382</v>
      </c>
      <c r="F72" s="94">
        <v>8938.0061337999996</v>
      </c>
      <c r="G72" s="452">
        <v>744.83384448333334</v>
      </c>
      <c r="H72" s="452">
        <v>744.83384448333334</v>
      </c>
      <c r="I72" s="452">
        <v>744.83384448333334</v>
      </c>
      <c r="J72" s="452">
        <v>744.83384448333334</v>
      </c>
      <c r="K72" s="452">
        <v>744.83384448333334</v>
      </c>
      <c r="L72" s="452">
        <v>744.83384448333334</v>
      </c>
      <c r="M72" s="452">
        <v>744.83384448333334</v>
      </c>
      <c r="N72" s="452">
        <v>744.83384448333334</v>
      </c>
      <c r="O72" s="452">
        <v>744.83384448333334</v>
      </c>
      <c r="P72" s="452">
        <v>744.83384448333334</v>
      </c>
      <c r="Q72" s="452">
        <v>744.83384448333334</v>
      </c>
      <c r="R72" s="452">
        <v>744.83384448333334</v>
      </c>
      <c r="S72" s="100">
        <f t="shared" si="0"/>
        <v>8938.0061337999996</v>
      </c>
      <c r="T72" s="461" t="b">
        <f t="shared" si="1"/>
        <v>1</v>
      </c>
    </row>
    <row r="73" spans="1:20" ht="30">
      <c r="A73" s="87" t="str">
        <f t="shared" si="7"/>
        <v>51</v>
      </c>
      <c r="B73" s="88" t="s">
        <v>855</v>
      </c>
      <c r="C73" s="459" t="s">
        <v>1019</v>
      </c>
      <c r="D73" s="454">
        <v>510306</v>
      </c>
      <c r="E73" s="455" t="s">
        <v>1382</v>
      </c>
      <c r="F73" s="94">
        <v>2865.9981334000004</v>
      </c>
      <c r="G73" s="452">
        <v>238.83317778333335</v>
      </c>
      <c r="H73" s="452">
        <v>238.83317778333335</v>
      </c>
      <c r="I73" s="452">
        <v>238.83317778333335</v>
      </c>
      <c r="J73" s="452">
        <v>238.83317778333335</v>
      </c>
      <c r="K73" s="452">
        <v>238.83317778333335</v>
      </c>
      <c r="L73" s="452">
        <v>238.83317778333335</v>
      </c>
      <c r="M73" s="452">
        <v>238.83317778333335</v>
      </c>
      <c r="N73" s="452">
        <v>238.83317778333335</v>
      </c>
      <c r="O73" s="452">
        <v>238.83317778333335</v>
      </c>
      <c r="P73" s="452">
        <v>238.83317778333335</v>
      </c>
      <c r="Q73" s="452">
        <v>238.83317778333335</v>
      </c>
      <c r="R73" s="452">
        <v>238.83317778333335</v>
      </c>
      <c r="S73" s="100">
        <f t="shared" si="0"/>
        <v>2865.9981333999999</v>
      </c>
      <c r="T73" s="461" t="b">
        <f t="shared" si="1"/>
        <v>1</v>
      </c>
    </row>
    <row r="74" spans="1:20" ht="30">
      <c r="A74" s="87" t="str">
        <f t="shared" si="7"/>
        <v>51</v>
      </c>
      <c r="B74" s="88" t="s">
        <v>855</v>
      </c>
      <c r="C74" s="459" t="s">
        <v>1427</v>
      </c>
      <c r="D74" s="454">
        <v>510306</v>
      </c>
      <c r="E74" s="455" t="s">
        <v>1382</v>
      </c>
      <c r="F74" s="94">
        <v>1853.9967999999999</v>
      </c>
      <c r="G74" s="452">
        <v>154.49973333333332</v>
      </c>
      <c r="H74" s="452">
        <v>154.49973333333332</v>
      </c>
      <c r="I74" s="452">
        <v>154.49973333333332</v>
      </c>
      <c r="J74" s="452">
        <v>154.49973333333332</v>
      </c>
      <c r="K74" s="452">
        <v>154.49973333333332</v>
      </c>
      <c r="L74" s="452">
        <v>154.49973333333332</v>
      </c>
      <c r="M74" s="452">
        <v>154.49973333333332</v>
      </c>
      <c r="N74" s="452">
        <v>154.49973333333332</v>
      </c>
      <c r="O74" s="452">
        <v>154.49973333333332</v>
      </c>
      <c r="P74" s="452">
        <v>154.49973333333332</v>
      </c>
      <c r="Q74" s="452">
        <v>154.49973333333332</v>
      </c>
      <c r="R74" s="452">
        <v>154.49973333333332</v>
      </c>
      <c r="S74" s="100">
        <f t="shared" si="0"/>
        <v>1853.9967999999999</v>
      </c>
      <c r="T74" s="461" t="b">
        <f t="shared" si="1"/>
        <v>1</v>
      </c>
    </row>
    <row r="75" spans="1:20" ht="30">
      <c r="A75" s="87" t="str">
        <f t="shared" si="7"/>
        <v>51</v>
      </c>
      <c r="B75" s="88" t="s">
        <v>855</v>
      </c>
      <c r="C75" s="459" t="s">
        <v>1372</v>
      </c>
      <c r="D75" s="454">
        <v>510306</v>
      </c>
      <c r="E75" s="455" t="s">
        <v>1382</v>
      </c>
      <c r="F75" s="94">
        <v>2863.9975999999997</v>
      </c>
      <c r="G75" s="452">
        <v>238.66646666666665</v>
      </c>
      <c r="H75" s="452">
        <v>238.66646666666665</v>
      </c>
      <c r="I75" s="452">
        <v>238.66646666666665</v>
      </c>
      <c r="J75" s="452">
        <v>238.66646666666665</v>
      </c>
      <c r="K75" s="452">
        <v>238.66646666666665</v>
      </c>
      <c r="L75" s="452">
        <v>238.66646666666665</v>
      </c>
      <c r="M75" s="452">
        <v>238.66646666666665</v>
      </c>
      <c r="N75" s="452">
        <v>238.66646666666665</v>
      </c>
      <c r="O75" s="452">
        <v>238.66646666666665</v>
      </c>
      <c r="P75" s="452">
        <v>238.66646666666665</v>
      </c>
      <c r="Q75" s="452">
        <v>238.66646666666665</v>
      </c>
      <c r="R75" s="452">
        <v>238.66646666666665</v>
      </c>
      <c r="S75" s="100">
        <f t="shared" si="0"/>
        <v>2863.9975999999992</v>
      </c>
      <c r="T75" s="461" t="b">
        <f t="shared" si="1"/>
        <v>1</v>
      </c>
    </row>
    <row r="76" spans="1:20" ht="30">
      <c r="A76" s="87" t="str">
        <f t="shared" si="7"/>
        <v>51</v>
      </c>
      <c r="B76" s="88" t="s">
        <v>855</v>
      </c>
      <c r="C76" s="459" t="s">
        <v>1373</v>
      </c>
      <c r="D76" s="454">
        <v>510306</v>
      </c>
      <c r="E76" s="455" t="s">
        <v>1382</v>
      </c>
      <c r="F76" s="94">
        <v>842.00133340000002</v>
      </c>
      <c r="G76" s="452">
        <v>70.16677778333333</v>
      </c>
      <c r="H76" s="452">
        <v>70.16677778333333</v>
      </c>
      <c r="I76" s="452">
        <v>70.16677778333333</v>
      </c>
      <c r="J76" s="452">
        <v>70.16677778333333</v>
      </c>
      <c r="K76" s="452">
        <v>70.16677778333333</v>
      </c>
      <c r="L76" s="452">
        <v>70.16677778333333</v>
      </c>
      <c r="M76" s="452">
        <v>70.16677778333333</v>
      </c>
      <c r="N76" s="452">
        <v>70.16677778333333</v>
      </c>
      <c r="O76" s="452">
        <v>70.16677778333333</v>
      </c>
      <c r="P76" s="452">
        <v>70.16677778333333</v>
      </c>
      <c r="Q76" s="452">
        <v>70.16677778333333</v>
      </c>
      <c r="R76" s="452">
        <v>70.16677778333333</v>
      </c>
      <c r="S76" s="100">
        <f t="shared" si="0"/>
        <v>842.00133340000014</v>
      </c>
      <c r="T76" s="461" t="b">
        <f t="shared" si="1"/>
        <v>1</v>
      </c>
    </row>
    <row r="77" spans="1:20" ht="30">
      <c r="A77" s="87" t="str">
        <f t="shared" si="7"/>
        <v>51</v>
      </c>
      <c r="B77" s="88" t="s">
        <v>855</v>
      </c>
      <c r="C77" s="459" t="s">
        <v>1374</v>
      </c>
      <c r="D77" s="454">
        <v>510306</v>
      </c>
      <c r="E77" s="455" t="s">
        <v>1382</v>
      </c>
      <c r="F77" s="94">
        <v>5900.0016002000002</v>
      </c>
      <c r="G77" s="452">
        <v>491.66680001666668</v>
      </c>
      <c r="H77" s="452">
        <v>491.66680001666668</v>
      </c>
      <c r="I77" s="452">
        <v>491.66680001666668</v>
      </c>
      <c r="J77" s="452">
        <v>491.66680001666668</v>
      </c>
      <c r="K77" s="452">
        <v>491.66680001666668</v>
      </c>
      <c r="L77" s="452">
        <v>491.66680001666668</v>
      </c>
      <c r="M77" s="452">
        <v>491.66680001666668</v>
      </c>
      <c r="N77" s="452">
        <v>491.66680001666668</v>
      </c>
      <c r="O77" s="452">
        <v>491.66680001666668</v>
      </c>
      <c r="P77" s="452">
        <v>491.66680001666668</v>
      </c>
      <c r="Q77" s="452">
        <v>491.66680001666668</v>
      </c>
      <c r="R77" s="452">
        <v>491.66680001666668</v>
      </c>
      <c r="S77" s="100">
        <f t="shared" si="0"/>
        <v>5900.0016001999984</v>
      </c>
      <c r="T77" s="461" t="b">
        <f t="shared" si="1"/>
        <v>1</v>
      </c>
    </row>
    <row r="78" spans="1:20" ht="30">
      <c r="A78" s="87" t="str">
        <f t="shared" si="7"/>
        <v>51</v>
      </c>
      <c r="B78" s="88" t="s">
        <v>855</v>
      </c>
      <c r="C78" s="459" t="s">
        <v>1375</v>
      </c>
      <c r="D78" s="454">
        <v>510306</v>
      </c>
      <c r="E78" s="455" t="s">
        <v>1382</v>
      </c>
      <c r="F78" s="94">
        <v>4892.0066669999997</v>
      </c>
      <c r="G78" s="452">
        <v>407.66722224999995</v>
      </c>
      <c r="H78" s="452">
        <v>407.66722224999995</v>
      </c>
      <c r="I78" s="452">
        <v>407.66722224999995</v>
      </c>
      <c r="J78" s="452">
        <v>407.66722224999995</v>
      </c>
      <c r="K78" s="452">
        <v>407.66722224999995</v>
      </c>
      <c r="L78" s="452">
        <v>407.66722224999995</v>
      </c>
      <c r="M78" s="452">
        <v>407.66722224999995</v>
      </c>
      <c r="N78" s="452">
        <v>407.66722224999995</v>
      </c>
      <c r="O78" s="452">
        <v>407.66722224999995</v>
      </c>
      <c r="P78" s="452">
        <v>407.66722224999995</v>
      </c>
      <c r="Q78" s="452">
        <v>407.66722224999995</v>
      </c>
      <c r="R78" s="452">
        <v>407.66722224999995</v>
      </c>
      <c r="S78" s="100">
        <f t="shared" si="0"/>
        <v>4892.0066670000006</v>
      </c>
      <c r="T78" s="461" t="b">
        <f t="shared" si="1"/>
        <v>1</v>
      </c>
    </row>
    <row r="79" spans="1:20" ht="30">
      <c r="A79" s="87" t="str">
        <f t="shared" si="7"/>
        <v>51</v>
      </c>
      <c r="B79" s="88" t="s">
        <v>855</v>
      </c>
      <c r="C79" s="459" t="s">
        <v>1376</v>
      </c>
      <c r="D79" s="454">
        <v>510306</v>
      </c>
      <c r="E79" s="455" t="s">
        <v>1382</v>
      </c>
      <c r="F79" s="94">
        <v>841.99599999999998</v>
      </c>
      <c r="G79" s="452">
        <v>70.166333333333327</v>
      </c>
      <c r="H79" s="452">
        <v>70.166333333333327</v>
      </c>
      <c r="I79" s="452">
        <v>70.166333333333327</v>
      </c>
      <c r="J79" s="452">
        <v>70.166333333333327</v>
      </c>
      <c r="K79" s="452">
        <v>70.166333333333327</v>
      </c>
      <c r="L79" s="452">
        <v>70.166333333333327</v>
      </c>
      <c r="M79" s="452">
        <v>70.166333333333327</v>
      </c>
      <c r="N79" s="452">
        <v>70.166333333333327</v>
      </c>
      <c r="O79" s="452">
        <v>70.166333333333327</v>
      </c>
      <c r="P79" s="452">
        <v>70.166333333333327</v>
      </c>
      <c r="Q79" s="452">
        <v>70.166333333333327</v>
      </c>
      <c r="R79" s="452">
        <v>70.166333333333327</v>
      </c>
      <c r="S79" s="100">
        <f t="shared" si="0"/>
        <v>841.99599999999998</v>
      </c>
      <c r="T79" s="461" t="b">
        <f t="shared" si="1"/>
        <v>1</v>
      </c>
    </row>
    <row r="80" spans="1:20" ht="30">
      <c r="A80" s="87" t="str">
        <f t="shared" si="7"/>
        <v>51</v>
      </c>
      <c r="B80" s="88" t="s">
        <v>855</v>
      </c>
      <c r="C80" s="459" t="s">
        <v>1377</v>
      </c>
      <c r="D80" s="454">
        <v>510306</v>
      </c>
      <c r="E80" s="455" t="s">
        <v>1382</v>
      </c>
      <c r="F80" s="94">
        <v>842.00080000000003</v>
      </c>
      <c r="G80" s="452">
        <v>70.16673333333334</v>
      </c>
      <c r="H80" s="452">
        <v>70.16673333333334</v>
      </c>
      <c r="I80" s="452">
        <v>70.16673333333334</v>
      </c>
      <c r="J80" s="452">
        <v>70.16673333333334</v>
      </c>
      <c r="K80" s="452">
        <v>70.16673333333334</v>
      </c>
      <c r="L80" s="452">
        <v>70.16673333333334</v>
      </c>
      <c r="M80" s="452">
        <v>70.16673333333334</v>
      </c>
      <c r="N80" s="452">
        <v>70.16673333333334</v>
      </c>
      <c r="O80" s="452">
        <v>70.16673333333334</v>
      </c>
      <c r="P80" s="452">
        <v>70.16673333333334</v>
      </c>
      <c r="Q80" s="452">
        <v>70.16673333333334</v>
      </c>
      <c r="R80" s="452">
        <v>70.16673333333334</v>
      </c>
      <c r="S80" s="100">
        <f t="shared" si="0"/>
        <v>842.00080000000014</v>
      </c>
      <c r="T80" s="461" t="b">
        <f t="shared" si="1"/>
        <v>1</v>
      </c>
    </row>
    <row r="81" spans="1:20" ht="30">
      <c r="A81" s="87" t="str">
        <f t="shared" si="7"/>
        <v>51</v>
      </c>
      <c r="B81" s="88" t="s">
        <v>855</v>
      </c>
      <c r="C81" s="459" t="s">
        <v>858</v>
      </c>
      <c r="D81" s="454">
        <v>510306</v>
      </c>
      <c r="E81" s="455" t="s">
        <v>1382</v>
      </c>
      <c r="F81" s="94">
        <v>842</v>
      </c>
      <c r="G81" s="452">
        <v>70.166666666666671</v>
      </c>
      <c r="H81" s="452">
        <v>70.166666666666671</v>
      </c>
      <c r="I81" s="452">
        <v>70.166666666666671</v>
      </c>
      <c r="J81" s="452">
        <v>70.166666666666671</v>
      </c>
      <c r="K81" s="452">
        <v>70.166666666666671</v>
      </c>
      <c r="L81" s="452">
        <v>70.166666666666671</v>
      </c>
      <c r="M81" s="452">
        <v>70.166666666666671</v>
      </c>
      <c r="N81" s="452">
        <v>70.166666666666671</v>
      </c>
      <c r="O81" s="452">
        <v>70.166666666666671</v>
      </c>
      <c r="P81" s="452">
        <v>70.166666666666671</v>
      </c>
      <c r="Q81" s="452">
        <v>70.166666666666671</v>
      </c>
      <c r="R81" s="452">
        <v>70.166666666666671</v>
      </c>
      <c r="S81" s="100">
        <f t="shared" si="0"/>
        <v>841.99999999999989</v>
      </c>
      <c r="T81" s="461" t="b">
        <f t="shared" si="1"/>
        <v>1</v>
      </c>
    </row>
    <row r="82" spans="1:20" ht="30">
      <c r="A82" s="87" t="str">
        <f t="shared" si="7"/>
        <v>51</v>
      </c>
      <c r="B82" s="88" t="s">
        <v>855</v>
      </c>
      <c r="C82" s="459" t="s">
        <v>1426</v>
      </c>
      <c r="D82" s="454">
        <v>510509</v>
      </c>
      <c r="E82" s="455" t="s">
        <v>1383</v>
      </c>
      <c r="F82" s="94">
        <v>3724</v>
      </c>
      <c r="G82" s="452">
        <f>F82/12</f>
        <v>310.33333333333331</v>
      </c>
      <c r="H82" s="452">
        <v>310.33333333333331</v>
      </c>
      <c r="I82" s="452">
        <v>310.33333333333331</v>
      </c>
      <c r="J82" s="90">
        <v>310.33333333333331</v>
      </c>
      <c r="K82" s="90">
        <v>310.33333333333331</v>
      </c>
      <c r="L82" s="90">
        <v>310.33333333333331</v>
      </c>
      <c r="M82" s="90">
        <v>310.33333333333331</v>
      </c>
      <c r="N82" s="90">
        <v>310.33333333333331</v>
      </c>
      <c r="O82" s="90">
        <v>310.33333333333331</v>
      </c>
      <c r="P82" s="90">
        <v>310.33333333333331</v>
      </c>
      <c r="Q82" s="90">
        <v>310.33333333333331</v>
      </c>
      <c r="R82" s="90">
        <v>310.33333333333331</v>
      </c>
      <c r="S82" s="100">
        <f t="shared" si="0"/>
        <v>3724.0000000000005</v>
      </c>
      <c r="T82" s="461" t="b">
        <f t="shared" si="1"/>
        <v>1</v>
      </c>
    </row>
    <row r="83" spans="1:20" ht="30">
      <c r="A83" s="87" t="str">
        <f t="shared" si="7"/>
        <v>51</v>
      </c>
      <c r="B83" s="88" t="s">
        <v>855</v>
      </c>
      <c r="C83" s="459" t="s">
        <v>1369</v>
      </c>
      <c r="D83" s="454">
        <v>510510</v>
      </c>
      <c r="E83" s="455" t="s">
        <v>1384</v>
      </c>
      <c r="F83" s="94">
        <v>11832</v>
      </c>
      <c r="G83" s="90">
        <f>F83/12</f>
        <v>986</v>
      </c>
      <c r="H83" s="90">
        <v>986</v>
      </c>
      <c r="I83" s="90">
        <v>986</v>
      </c>
      <c r="J83" s="90">
        <v>986</v>
      </c>
      <c r="K83" s="90">
        <v>986</v>
      </c>
      <c r="L83" s="90">
        <v>986</v>
      </c>
      <c r="M83" s="90">
        <v>986</v>
      </c>
      <c r="N83" s="90">
        <v>986</v>
      </c>
      <c r="O83" s="90">
        <v>986</v>
      </c>
      <c r="P83" s="90">
        <v>986</v>
      </c>
      <c r="Q83" s="90">
        <v>986</v>
      </c>
      <c r="R83" s="90">
        <v>986</v>
      </c>
      <c r="S83" s="100">
        <f t="shared" si="0"/>
        <v>11832</v>
      </c>
      <c r="T83" s="461" t="b">
        <f t="shared" si="1"/>
        <v>1</v>
      </c>
    </row>
    <row r="84" spans="1:20" ht="30">
      <c r="A84" s="87" t="str">
        <f t="shared" si="7"/>
        <v>51</v>
      </c>
      <c r="B84" s="88" t="s">
        <v>855</v>
      </c>
      <c r="C84" s="459" t="s">
        <v>1155</v>
      </c>
      <c r="D84" s="454">
        <v>510510</v>
      </c>
      <c r="E84" s="455" t="s">
        <v>1384</v>
      </c>
      <c r="F84" s="94">
        <v>13032</v>
      </c>
      <c r="G84" s="90">
        <f t="shared" ref="G84:G88" si="8">F84/12</f>
        <v>1086</v>
      </c>
      <c r="H84" s="90">
        <v>1086</v>
      </c>
      <c r="I84" s="90">
        <v>1086</v>
      </c>
      <c r="J84" s="90">
        <v>1086</v>
      </c>
      <c r="K84" s="90">
        <v>1086</v>
      </c>
      <c r="L84" s="90">
        <v>1086</v>
      </c>
      <c r="M84" s="90">
        <v>1086</v>
      </c>
      <c r="N84" s="90">
        <v>1086</v>
      </c>
      <c r="O84" s="90">
        <v>1086</v>
      </c>
      <c r="P84" s="90">
        <v>1086</v>
      </c>
      <c r="Q84" s="90">
        <v>1086</v>
      </c>
      <c r="R84" s="90">
        <v>1086</v>
      </c>
      <c r="S84" s="100">
        <f t="shared" si="0"/>
        <v>13032</v>
      </c>
      <c r="T84" s="461" t="b">
        <f t="shared" si="1"/>
        <v>1</v>
      </c>
    </row>
    <row r="85" spans="1:20" ht="30">
      <c r="A85" s="87" t="str">
        <f t="shared" si="7"/>
        <v>51</v>
      </c>
      <c r="B85" s="88" t="s">
        <v>855</v>
      </c>
      <c r="C85" s="459" t="s">
        <v>958</v>
      </c>
      <c r="D85" s="454">
        <v>510510</v>
      </c>
      <c r="E85" s="455" t="s">
        <v>1384</v>
      </c>
      <c r="F85" s="94">
        <v>13032</v>
      </c>
      <c r="G85" s="90">
        <f t="shared" si="8"/>
        <v>1086</v>
      </c>
      <c r="H85" s="90">
        <v>1086</v>
      </c>
      <c r="I85" s="90">
        <v>1086</v>
      </c>
      <c r="J85" s="90">
        <v>1086</v>
      </c>
      <c r="K85" s="90">
        <v>1086</v>
      </c>
      <c r="L85" s="90">
        <v>1086</v>
      </c>
      <c r="M85" s="90">
        <v>1086</v>
      </c>
      <c r="N85" s="90">
        <v>1086</v>
      </c>
      <c r="O85" s="90">
        <v>1086</v>
      </c>
      <c r="P85" s="90">
        <v>1086</v>
      </c>
      <c r="Q85" s="90">
        <v>1086</v>
      </c>
      <c r="R85" s="90">
        <v>1086</v>
      </c>
      <c r="S85" s="100">
        <f t="shared" si="0"/>
        <v>13032</v>
      </c>
      <c r="T85" s="461" t="b">
        <f t="shared" si="1"/>
        <v>1</v>
      </c>
    </row>
    <row r="86" spans="1:20" ht="30">
      <c r="A86" s="87" t="str">
        <f t="shared" si="7"/>
        <v>51</v>
      </c>
      <c r="B86" s="88" t="s">
        <v>855</v>
      </c>
      <c r="C86" s="459" t="s">
        <v>1019</v>
      </c>
      <c r="D86" s="454">
        <v>510510</v>
      </c>
      <c r="E86" s="455" t="s">
        <v>1384</v>
      </c>
      <c r="F86" s="94">
        <v>13032</v>
      </c>
      <c r="G86" s="90">
        <f t="shared" si="8"/>
        <v>1086</v>
      </c>
      <c r="H86" s="90">
        <v>1086</v>
      </c>
      <c r="I86" s="90">
        <v>1086</v>
      </c>
      <c r="J86" s="90">
        <v>1086</v>
      </c>
      <c r="K86" s="90">
        <v>1086</v>
      </c>
      <c r="L86" s="90">
        <v>1086</v>
      </c>
      <c r="M86" s="90">
        <v>1086</v>
      </c>
      <c r="N86" s="90">
        <v>1086</v>
      </c>
      <c r="O86" s="90">
        <v>1086</v>
      </c>
      <c r="P86" s="90">
        <v>1086</v>
      </c>
      <c r="Q86" s="90">
        <v>1086</v>
      </c>
      <c r="R86" s="90">
        <v>1086</v>
      </c>
      <c r="S86" s="100">
        <f t="shared" si="0"/>
        <v>13032</v>
      </c>
      <c r="T86" s="461" t="b">
        <f t="shared" si="1"/>
        <v>1</v>
      </c>
    </row>
    <row r="87" spans="1:20" ht="30">
      <c r="A87" s="87" t="str">
        <f t="shared" si="7"/>
        <v>51</v>
      </c>
      <c r="B87" s="88" t="s">
        <v>855</v>
      </c>
      <c r="C87" s="459" t="s">
        <v>1427</v>
      </c>
      <c r="D87" s="454">
        <v>510510</v>
      </c>
      <c r="E87" s="455" t="s">
        <v>1384</v>
      </c>
      <c r="F87" s="94">
        <v>13032</v>
      </c>
      <c r="G87" s="90">
        <f t="shared" si="8"/>
        <v>1086</v>
      </c>
      <c r="H87" s="90">
        <v>1086</v>
      </c>
      <c r="I87" s="90">
        <v>1086</v>
      </c>
      <c r="J87" s="90">
        <v>1086</v>
      </c>
      <c r="K87" s="90">
        <v>1086</v>
      </c>
      <c r="L87" s="90">
        <v>1086</v>
      </c>
      <c r="M87" s="90">
        <v>1086</v>
      </c>
      <c r="N87" s="90">
        <v>1086</v>
      </c>
      <c r="O87" s="90">
        <v>1086</v>
      </c>
      <c r="P87" s="90">
        <v>1086</v>
      </c>
      <c r="Q87" s="90">
        <v>1086</v>
      </c>
      <c r="R87" s="90">
        <v>1086</v>
      </c>
      <c r="S87" s="100">
        <f t="shared" si="0"/>
        <v>13032</v>
      </c>
      <c r="T87" s="461" t="b">
        <f t="shared" si="1"/>
        <v>1</v>
      </c>
    </row>
    <row r="88" spans="1:20" ht="30">
      <c r="A88" s="87" t="str">
        <f t="shared" si="7"/>
        <v>51</v>
      </c>
      <c r="B88" s="88" t="s">
        <v>855</v>
      </c>
      <c r="C88" s="459" t="s">
        <v>1429</v>
      </c>
      <c r="D88" s="454">
        <v>510510</v>
      </c>
      <c r="E88" s="455" t="s">
        <v>1384</v>
      </c>
      <c r="F88" s="94">
        <v>13032</v>
      </c>
      <c r="G88" s="90">
        <f t="shared" si="8"/>
        <v>1086</v>
      </c>
      <c r="H88" s="90">
        <v>1086</v>
      </c>
      <c r="I88" s="90">
        <v>1086</v>
      </c>
      <c r="J88" s="90">
        <v>1086</v>
      </c>
      <c r="K88" s="90">
        <v>1086</v>
      </c>
      <c r="L88" s="90">
        <v>1086</v>
      </c>
      <c r="M88" s="90">
        <v>1086</v>
      </c>
      <c r="N88" s="90">
        <v>1086</v>
      </c>
      <c r="O88" s="90">
        <v>1086</v>
      </c>
      <c r="P88" s="90">
        <v>1086</v>
      </c>
      <c r="Q88" s="90">
        <v>1086</v>
      </c>
      <c r="R88" s="90">
        <v>1086</v>
      </c>
      <c r="S88" s="100">
        <f t="shared" si="0"/>
        <v>13032</v>
      </c>
      <c r="T88" s="461" t="b">
        <f t="shared" si="1"/>
        <v>1</v>
      </c>
    </row>
    <row r="89" spans="1:20" ht="30">
      <c r="A89" s="87" t="str">
        <f t="shared" si="7"/>
        <v>51</v>
      </c>
      <c r="B89" s="88" t="s">
        <v>855</v>
      </c>
      <c r="C89" s="459" t="s">
        <v>1376</v>
      </c>
      <c r="D89" s="454">
        <v>510510</v>
      </c>
      <c r="E89" s="455" t="s">
        <v>1384</v>
      </c>
      <c r="F89" s="94">
        <f>3795+82</f>
        <v>3877</v>
      </c>
      <c r="G89" s="94">
        <f>3795+82</f>
        <v>3877</v>
      </c>
      <c r="H89" s="90">
        <v>0</v>
      </c>
      <c r="I89" s="90">
        <v>0</v>
      </c>
      <c r="J89" s="90">
        <v>0</v>
      </c>
      <c r="K89" s="90">
        <v>0</v>
      </c>
      <c r="L89" s="90">
        <v>0</v>
      </c>
      <c r="M89" s="90">
        <v>0</v>
      </c>
      <c r="N89" s="90">
        <v>0</v>
      </c>
      <c r="O89" s="90">
        <v>0</v>
      </c>
      <c r="P89" s="90">
        <v>0</v>
      </c>
      <c r="Q89" s="90">
        <v>0</v>
      </c>
      <c r="R89" s="90">
        <v>0</v>
      </c>
      <c r="S89" s="100">
        <f t="shared" si="0"/>
        <v>3877</v>
      </c>
      <c r="T89" s="461" t="b">
        <f t="shared" si="1"/>
        <v>1</v>
      </c>
    </row>
    <row r="90" spans="1:20" ht="30">
      <c r="A90" s="87" t="str">
        <f t="shared" si="7"/>
        <v>51</v>
      </c>
      <c r="B90" s="88" t="s">
        <v>855</v>
      </c>
      <c r="C90" s="459" t="s">
        <v>1426</v>
      </c>
      <c r="D90" s="454">
        <v>510510</v>
      </c>
      <c r="E90" s="455" t="s">
        <v>1384</v>
      </c>
      <c r="F90" s="94">
        <v>1412</v>
      </c>
      <c r="G90" s="94">
        <v>1412</v>
      </c>
      <c r="H90" s="90">
        <v>0</v>
      </c>
      <c r="I90" s="90">
        <v>0</v>
      </c>
      <c r="J90" s="90">
        <v>0</v>
      </c>
      <c r="K90" s="90">
        <v>0</v>
      </c>
      <c r="L90" s="90">
        <v>0</v>
      </c>
      <c r="M90" s="90">
        <v>0</v>
      </c>
      <c r="N90" s="90">
        <v>0</v>
      </c>
      <c r="O90" s="90">
        <v>0</v>
      </c>
      <c r="P90" s="90">
        <v>0</v>
      </c>
      <c r="Q90" s="90">
        <v>0</v>
      </c>
      <c r="R90" s="90">
        <v>0</v>
      </c>
      <c r="S90" s="100">
        <f t="shared" si="0"/>
        <v>1412</v>
      </c>
      <c r="T90" s="461" t="b">
        <f t="shared" si="1"/>
        <v>1</v>
      </c>
    </row>
    <row r="91" spans="1:20" ht="30">
      <c r="A91" s="87" t="str">
        <f t="shared" si="7"/>
        <v>51</v>
      </c>
      <c r="B91" s="88" t="s">
        <v>855</v>
      </c>
      <c r="C91" s="459" t="s">
        <v>1377</v>
      </c>
      <c r="D91" s="454">
        <v>510510</v>
      </c>
      <c r="E91" s="455" t="s">
        <v>1384</v>
      </c>
      <c r="F91" s="94">
        <v>1086</v>
      </c>
      <c r="G91" s="90">
        <v>1086</v>
      </c>
      <c r="H91" s="90">
        <v>0</v>
      </c>
      <c r="I91" s="90">
        <v>0</v>
      </c>
      <c r="J91" s="90">
        <v>0</v>
      </c>
      <c r="K91" s="90">
        <v>0</v>
      </c>
      <c r="L91" s="90">
        <v>0</v>
      </c>
      <c r="M91" s="90">
        <v>0</v>
      </c>
      <c r="N91" s="90">
        <v>0</v>
      </c>
      <c r="O91" s="90">
        <v>0</v>
      </c>
      <c r="P91" s="90">
        <v>0</v>
      </c>
      <c r="Q91" s="90">
        <v>0</v>
      </c>
      <c r="R91" s="90">
        <v>0</v>
      </c>
      <c r="S91" s="100">
        <f t="shared" ref="S91:S154" si="9">SUM(G91:R91)</f>
        <v>1086</v>
      </c>
      <c r="T91" s="461" t="b">
        <f t="shared" si="1"/>
        <v>1</v>
      </c>
    </row>
    <row r="92" spans="1:20" ht="30">
      <c r="A92" s="87" t="str">
        <f t="shared" si="7"/>
        <v>51</v>
      </c>
      <c r="B92" s="88" t="s">
        <v>855</v>
      </c>
      <c r="C92" s="459" t="s">
        <v>1258</v>
      </c>
      <c r="D92" s="454">
        <v>510510</v>
      </c>
      <c r="E92" s="455" t="s">
        <v>1384</v>
      </c>
      <c r="F92" s="94">
        <v>1086</v>
      </c>
      <c r="G92" s="94">
        <v>1086</v>
      </c>
      <c r="H92" s="90">
        <v>0</v>
      </c>
      <c r="I92" s="90">
        <v>0</v>
      </c>
      <c r="J92" s="90">
        <v>0</v>
      </c>
      <c r="K92" s="90">
        <v>0</v>
      </c>
      <c r="L92" s="90">
        <v>0</v>
      </c>
      <c r="M92" s="90">
        <v>0</v>
      </c>
      <c r="N92" s="90">
        <v>0</v>
      </c>
      <c r="O92" s="90">
        <v>0</v>
      </c>
      <c r="P92" s="90">
        <v>0</v>
      </c>
      <c r="Q92" s="90">
        <v>0</v>
      </c>
      <c r="R92" s="90">
        <v>0</v>
      </c>
      <c r="S92" s="100">
        <f t="shared" si="9"/>
        <v>1086</v>
      </c>
      <c r="T92" s="461" t="b">
        <f t="shared" si="1"/>
        <v>1</v>
      </c>
    </row>
    <row r="93" spans="1:20" ht="30">
      <c r="A93" s="87" t="str">
        <f t="shared" si="7"/>
        <v>51</v>
      </c>
      <c r="B93" s="88" t="s">
        <v>855</v>
      </c>
      <c r="C93" s="459" t="s">
        <v>1374</v>
      </c>
      <c r="D93" s="454">
        <v>510510</v>
      </c>
      <c r="E93" s="455" t="s">
        <v>1384</v>
      </c>
      <c r="F93" s="94">
        <v>1086</v>
      </c>
      <c r="G93" s="94">
        <v>1086</v>
      </c>
      <c r="H93" s="90">
        <v>0</v>
      </c>
      <c r="I93" s="90">
        <v>0</v>
      </c>
      <c r="J93" s="90">
        <v>0</v>
      </c>
      <c r="K93" s="90">
        <v>0</v>
      </c>
      <c r="L93" s="90">
        <v>0</v>
      </c>
      <c r="M93" s="90">
        <v>0</v>
      </c>
      <c r="N93" s="90">
        <v>0</v>
      </c>
      <c r="O93" s="90">
        <v>0</v>
      </c>
      <c r="P93" s="90">
        <v>0</v>
      </c>
      <c r="Q93" s="90">
        <v>0</v>
      </c>
      <c r="R93" s="90">
        <v>0</v>
      </c>
      <c r="S93" s="100">
        <f t="shared" si="9"/>
        <v>1086</v>
      </c>
      <c r="T93" s="461" t="b">
        <f t="shared" si="1"/>
        <v>1</v>
      </c>
    </row>
    <row r="94" spans="1:20" ht="30">
      <c r="A94" s="87" t="str">
        <f t="shared" si="7"/>
        <v>51</v>
      </c>
      <c r="B94" s="88" t="s">
        <v>855</v>
      </c>
      <c r="C94" s="459" t="s">
        <v>1375</v>
      </c>
      <c r="D94" s="454">
        <v>510510</v>
      </c>
      <c r="E94" s="455" t="s">
        <v>1384</v>
      </c>
      <c r="F94" s="94">
        <v>1086</v>
      </c>
      <c r="G94" s="453">
        <v>1086</v>
      </c>
      <c r="H94" s="90">
        <v>0</v>
      </c>
      <c r="I94" s="90">
        <v>0</v>
      </c>
      <c r="J94" s="90">
        <v>0</v>
      </c>
      <c r="K94" s="90">
        <v>0</v>
      </c>
      <c r="L94" s="90">
        <v>0</v>
      </c>
      <c r="M94" s="90">
        <v>0</v>
      </c>
      <c r="N94" s="90">
        <v>0</v>
      </c>
      <c r="O94" s="90">
        <v>0</v>
      </c>
      <c r="P94" s="90">
        <v>0</v>
      </c>
      <c r="Q94" s="90">
        <v>0</v>
      </c>
      <c r="R94" s="90">
        <v>0</v>
      </c>
      <c r="S94" s="100">
        <f t="shared" si="9"/>
        <v>1086</v>
      </c>
      <c r="T94" s="461" t="b">
        <f t="shared" si="1"/>
        <v>1</v>
      </c>
    </row>
    <row r="95" spans="1:20" ht="30">
      <c r="A95" s="87" t="str">
        <f t="shared" si="7"/>
        <v>51</v>
      </c>
      <c r="B95" s="88" t="s">
        <v>855</v>
      </c>
      <c r="C95" s="459" t="s">
        <v>958</v>
      </c>
      <c r="D95" s="454">
        <v>510510</v>
      </c>
      <c r="E95" s="455" t="s">
        <v>1384</v>
      </c>
      <c r="F95" s="94">
        <v>527</v>
      </c>
      <c r="G95" s="90">
        <v>527</v>
      </c>
      <c r="H95" s="90">
        <v>0</v>
      </c>
      <c r="I95" s="90">
        <v>0</v>
      </c>
      <c r="J95" s="90">
        <v>0</v>
      </c>
      <c r="K95" s="90">
        <v>0</v>
      </c>
      <c r="L95" s="90">
        <v>0</v>
      </c>
      <c r="M95" s="90">
        <v>0</v>
      </c>
      <c r="N95" s="90">
        <v>0</v>
      </c>
      <c r="O95" s="90">
        <v>0</v>
      </c>
      <c r="P95" s="90">
        <v>0</v>
      </c>
      <c r="Q95" s="90">
        <v>0</v>
      </c>
      <c r="R95" s="90">
        <v>0</v>
      </c>
      <c r="S95" s="100">
        <f t="shared" si="9"/>
        <v>527</v>
      </c>
      <c r="T95" s="461" t="b">
        <f t="shared" si="1"/>
        <v>1</v>
      </c>
    </row>
    <row r="96" spans="1:20" ht="30">
      <c r="A96" s="87" t="str">
        <f t="shared" si="7"/>
        <v>51</v>
      </c>
      <c r="B96" s="88" t="s">
        <v>855</v>
      </c>
      <c r="C96" s="459" t="s">
        <v>1372</v>
      </c>
      <c r="D96" s="454">
        <v>510510</v>
      </c>
      <c r="E96" s="455" t="s">
        <v>1384</v>
      </c>
      <c r="F96" s="94">
        <v>1086</v>
      </c>
      <c r="G96" s="94">
        <v>1086</v>
      </c>
      <c r="H96" s="90">
        <v>0</v>
      </c>
      <c r="I96" s="90">
        <v>0</v>
      </c>
      <c r="J96" s="90">
        <v>0</v>
      </c>
      <c r="K96" s="90">
        <v>0</v>
      </c>
      <c r="L96" s="90">
        <v>0</v>
      </c>
      <c r="M96" s="90">
        <v>0</v>
      </c>
      <c r="N96" s="90">
        <v>0</v>
      </c>
      <c r="O96" s="90">
        <v>0</v>
      </c>
      <c r="P96" s="90">
        <v>0</v>
      </c>
      <c r="Q96" s="90">
        <v>0</v>
      </c>
      <c r="R96" s="90">
        <v>0</v>
      </c>
      <c r="S96" s="100">
        <f t="shared" si="9"/>
        <v>1086</v>
      </c>
      <c r="T96" s="461" t="b">
        <f t="shared" si="1"/>
        <v>1</v>
      </c>
    </row>
    <row r="97" spans="1:20" ht="30">
      <c r="A97" s="87" t="str">
        <f t="shared" si="7"/>
        <v>51</v>
      </c>
      <c r="B97" s="88" t="s">
        <v>855</v>
      </c>
      <c r="C97" s="459" t="s">
        <v>1373</v>
      </c>
      <c r="D97" s="454">
        <v>510510</v>
      </c>
      <c r="E97" s="455" t="s">
        <v>1384</v>
      </c>
      <c r="F97" s="94">
        <v>1086</v>
      </c>
      <c r="G97" s="94">
        <v>1086</v>
      </c>
      <c r="H97" s="90">
        <v>0</v>
      </c>
      <c r="I97" s="90">
        <v>0</v>
      </c>
      <c r="J97" s="90">
        <v>0</v>
      </c>
      <c r="K97" s="90">
        <v>0</v>
      </c>
      <c r="L97" s="90">
        <v>0</v>
      </c>
      <c r="M97" s="90">
        <v>0</v>
      </c>
      <c r="N97" s="90">
        <v>0</v>
      </c>
      <c r="O97" s="90">
        <v>0</v>
      </c>
      <c r="P97" s="90">
        <v>0</v>
      </c>
      <c r="Q97" s="90">
        <v>0</v>
      </c>
      <c r="R97" s="90">
        <v>0</v>
      </c>
      <c r="S97" s="100">
        <f t="shared" si="9"/>
        <v>1086</v>
      </c>
      <c r="T97" s="461" t="b">
        <f t="shared" si="1"/>
        <v>1</v>
      </c>
    </row>
    <row r="98" spans="1:20" ht="30">
      <c r="A98" s="87" t="str">
        <f t="shared" si="7"/>
        <v>51</v>
      </c>
      <c r="B98" s="88" t="s">
        <v>855</v>
      </c>
      <c r="C98" s="459" t="s">
        <v>1378</v>
      </c>
      <c r="D98" s="454">
        <v>510510</v>
      </c>
      <c r="E98" s="455" t="s">
        <v>1384</v>
      </c>
      <c r="F98" s="94">
        <v>986</v>
      </c>
      <c r="G98" s="94">
        <v>986</v>
      </c>
      <c r="H98" s="90">
        <v>0</v>
      </c>
      <c r="I98" s="90">
        <v>0</v>
      </c>
      <c r="J98" s="90">
        <v>0</v>
      </c>
      <c r="K98" s="90">
        <v>0</v>
      </c>
      <c r="L98" s="90">
        <v>0</v>
      </c>
      <c r="M98" s="90">
        <v>0</v>
      </c>
      <c r="N98" s="90">
        <v>0</v>
      </c>
      <c r="O98" s="90">
        <v>0</v>
      </c>
      <c r="P98" s="90">
        <v>0</v>
      </c>
      <c r="Q98" s="90">
        <v>0</v>
      </c>
      <c r="R98" s="90">
        <v>0</v>
      </c>
      <c r="S98" s="100">
        <f t="shared" si="9"/>
        <v>986</v>
      </c>
      <c r="T98" s="461" t="b">
        <f t="shared" si="1"/>
        <v>1</v>
      </c>
    </row>
    <row r="99" spans="1:20" ht="30">
      <c r="A99" s="87" t="str">
        <f t="shared" si="7"/>
        <v>51</v>
      </c>
      <c r="B99" s="88" t="s">
        <v>855</v>
      </c>
      <c r="C99" s="459" t="s">
        <v>1428</v>
      </c>
      <c r="D99" s="454">
        <v>510601</v>
      </c>
      <c r="E99" s="455" t="s">
        <v>1385</v>
      </c>
      <c r="F99" s="94">
        <v>4490.9580000000005</v>
      </c>
      <c r="G99" s="90">
        <f>F99/12</f>
        <v>374.24650000000003</v>
      </c>
      <c r="H99" s="90">
        <v>374.24650000000003</v>
      </c>
      <c r="I99" s="90">
        <v>374.24650000000003</v>
      </c>
      <c r="J99" s="90">
        <v>374.24650000000003</v>
      </c>
      <c r="K99" s="90">
        <v>374.24650000000003</v>
      </c>
      <c r="L99" s="90">
        <v>374.24650000000003</v>
      </c>
      <c r="M99" s="90">
        <v>374.24650000000003</v>
      </c>
      <c r="N99" s="90">
        <v>374.24650000000003</v>
      </c>
      <c r="O99" s="90">
        <v>374.24650000000003</v>
      </c>
      <c r="P99" s="90">
        <v>374.24650000000003</v>
      </c>
      <c r="Q99" s="90">
        <v>374.24650000000003</v>
      </c>
      <c r="R99" s="90">
        <v>374.24650000000003</v>
      </c>
      <c r="S99" s="100">
        <f t="shared" si="9"/>
        <v>4490.9580000000014</v>
      </c>
      <c r="T99" s="461" t="b">
        <f t="shared" si="1"/>
        <v>1</v>
      </c>
    </row>
    <row r="100" spans="1:20" ht="30">
      <c r="A100" s="87" t="str">
        <f t="shared" si="7"/>
        <v>51</v>
      </c>
      <c r="B100" s="88" t="s">
        <v>855</v>
      </c>
      <c r="C100" s="459" t="s">
        <v>1369</v>
      </c>
      <c r="D100" s="454">
        <v>510601</v>
      </c>
      <c r="E100" s="455" t="s">
        <v>1385</v>
      </c>
      <c r="F100" s="94">
        <v>8824.0663999999997</v>
      </c>
      <c r="G100" s="90">
        <f t="shared" ref="G100:G116" si="10">F100/12</f>
        <v>735.3388666666666</v>
      </c>
      <c r="H100" s="90">
        <v>735.3388666666666</v>
      </c>
      <c r="I100" s="90">
        <v>735.3388666666666</v>
      </c>
      <c r="J100" s="90">
        <v>735.3388666666666</v>
      </c>
      <c r="K100" s="90">
        <v>735.3388666666666</v>
      </c>
      <c r="L100" s="90">
        <v>735.3388666666666</v>
      </c>
      <c r="M100" s="90">
        <v>735.3388666666666</v>
      </c>
      <c r="N100" s="90">
        <v>735.3388666666666</v>
      </c>
      <c r="O100" s="90">
        <v>735.3388666666666</v>
      </c>
      <c r="P100" s="90">
        <v>735.3388666666666</v>
      </c>
      <c r="Q100" s="90">
        <v>735.3388666666666</v>
      </c>
      <c r="R100" s="90">
        <v>735.3388666666666</v>
      </c>
      <c r="S100" s="100">
        <f t="shared" si="9"/>
        <v>8824.0664000000015</v>
      </c>
      <c r="T100" s="461" t="b">
        <f t="shared" si="1"/>
        <v>1</v>
      </c>
    </row>
    <row r="101" spans="1:20" ht="30">
      <c r="A101" s="87" t="str">
        <f t="shared" si="7"/>
        <v>51</v>
      </c>
      <c r="B101" s="88" t="s">
        <v>855</v>
      </c>
      <c r="C101" s="459" t="s">
        <v>1155</v>
      </c>
      <c r="D101" s="454">
        <v>510601</v>
      </c>
      <c r="E101" s="455" t="s">
        <v>1385</v>
      </c>
      <c r="F101" s="94">
        <v>6991.6643999999997</v>
      </c>
      <c r="G101" s="90">
        <f t="shared" si="10"/>
        <v>582.63869999999997</v>
      </c>
      <c r="H101" s="90">
        <v>582.63869999999997</v>
      </c>
      <c r="I101" s="90">
        <v>582.63869999999997</v>
      </c>
      <c r="J101" s="90">
        <v>582.63869999999997</v>
      </c>
      <c r="K101" s="90">
        <v>582.63869999999997</v>
      </c>
      <c r="L101" s="90">
        <v>582.63869999999997</v>
      </c>
      <c r="M101" s="90">
        <v>582.63869999999997</v>
      </c>
      <c r="N101" s="90">
        <v>582.63869999999997</v>
      </c>
      <c r="O101" s="90">
        <v>582.63869999999997</v>
      </c>
      <c r="P101" s="90">
        <v>582.63869999999997</v>
      </c>
      <c r="Q101" s="90">
        <v>582.63869999999997</v>
      </c>
      <c r="R101" s="90">
        <v>582.63869999999997</v>
      </c>
      <c r="S101" s="100">
        <f t="shared" si="9"/>
        <v>6991.6643999999978</v>
      </c>
      <c r="T101" s="461" t="b">
        <f t="shared" si="1"/>
        <v>1</v>
      </c>
    </row>
    <row r="102" spans="1:20" ht="30">
      <c r="A102" s="87" t="str">
        <f t="shared" si="7"/>
        <v>51</v>
      </c>
      <c r="B102" s="88" t="s">
        <v>855</v>
      </c>
      <c r="C102" s="459" t="s">
        <v>1370</v>
      </c>
      <c r="D102" s="454">
        <v>510601</v>
      </c>
      <c r="E102" s="455" t="s">
        <v>1385</v>
      </c>
      <c r="F102" s="94">
        <v>9869.8871999999992</v>
      </c>
      <c r="G102" s="90">
        <f t="shared" si="10"/>
        <v>822.49059999999997</v>
      </c>
      <c r="H102" s="90">
        <v>822.49059999999997</v>
      </c>
      <c r="I102" s="90">
        <v>822.49059999999997</v>
      </c>
      <c r="J102" s="90">
        <v>822.49059999999997</v>
      </c>
      <c r="K102" s="90">
        <v>822.49059999999997</v>
      </c>
      <c r="L102" s="90">
        <v>822.49059999999997</v>
      </c>
      <c r="M102" s="90">
        <v>822.49059999999997</v>
      </c>
      <c r="N102" s="90">
        <v>822.49059999999997</v>
      </c>
      <c r="O102" s="90">
        <v>822.49059999999997</v>
      </c>
      <c r="P102" s="90">
        <v>822.49059999999997</v>
      </c>
      <c r="Q102" s="90">
        <v>822.49059999999997</v>
      </c>
      <c r="R102" s="90">
        <v>822.49059999999997</v>
      </c>
      <c r="S102" s="100">
        <f t="shared" si="9"/>
        <v>9869.8871999999974</v>
      </c>
      <c r="T102" s="461" t="b">
        <f t="shared" si="1"/>
        <v>1</v>
      </c>
    </row>
    <row r="103" spans="1:20" ht="30">
      <c r="A103" s="87" t="str">
        <f t="shared" si="7"/>
        <v>51</v>
      </c>
      <c r="B103" s="88" t="s">
        <v>855</v>
      </c>
      <c r="C103" s="459" t="s">
        <v>958</v>
      </c>
      <c r="D103" s="454">
        <v>510601</v>
      </c>
      <c r="E103" s="455" t="s">
        <v>1385</v>
      </c>
      <c r="F103" s="94">
        <v>6929.1904000000004</v>
      </c>
      <c r="G103" s="90">
        <f t="shared" si="10"/>
        <v>577.43253333333337</v>
      </c>
      <c r="H103" s="90">
        <v>577.43253333333337</v>
      </c>
      <c r="I103" s="90">
        <v>577.43253333333337</v>
      </c>
      <c r="J103" s="90">
        <v>577.43253333333337</v>
      </c>
      <c r="K103" s="90">
        <v>577.43253333333337</v>
      </c>
      <c r="L103" s="90">
        <v>577.43253333333337</v>
      </c>
      <c r="M103" s="90">
        <v>577.43253333333337</v>
      </c>
      <c r="N103" s="90">
        <v>577.43253333333337</v>
      </c>
      <c r="O103" s="90">
        <v>577.43253333333337</v>
      </c>
      <c r="P103" s="90">
        <v>577.43253333333337</v>
      </c>
      <c r="Q103" s="90">
        <v>577.43253333333337</v>
      </c>
      <c r="R103" s="90">
        <v>577.43253333333337</v>
      </c>
      <c r="S103" s="100">
        <f t="shared" si="9"/>
        <v>6929.1904000000022</v>
      </c>
      <c r="T103" s="461" t="b">
        <f t="shared" si="1"/>
        <v>1</v>
      </c>
    </row>
    <row r="104" spans="1:20" ht="30">
      <c r="A104" s="87" t="str">
        <f t="shared" si="7"/>
        <v>51</v>
      </c>
      <c r="B104" s="88" t="s">
        <v>855</v>
      </c>
      <c r="C104" s="459" t="s">
        <v>1258</v>
      </c>
      <c r="D104" s="454">
        <v>510601</v>
      </c>
      <c r="E104" s="455" t="s">
        <v>1385</v>
      </c>
      <c r="F104" s="94">
        <v>7071.9528</v>
      </c>
      <c r="G104" s="90">
        <f t="shared" si="10"/>
        <v>589.32939999999996</v>
      </c>
      <c r="H104" s="90">
        <v>589.32939999999996</v>
      </c>
      <c r="I104" s="90">
        <v>589.32939999999996</v>
      </c>
      <c r="J104" s="90">
        <v>589.32939999999996</v>
      </c>
      <c r="K104" s="90">
        <v>589.32939999999996</v>
      </c>
      <c r="L104" s="90">
        <v>589.32939999999996</v>
      </c>
      <c r="M104" s="90">
        <v>589.32939999999996</v>
      </c>
      <c r="N104" s="90">
        <v>589.32939999999996</v>
      </c>
      <c r="O104" s="90">
        <v>589.32939999999996</v>
      </c>
      <c r="P104" s="90">
        <v>589.32939999999996</v>
      </c>
      <c r="Q104" s="90">
        <v>589.32939999999996</v>
      </c>
      <c r="R104" s="90">
        <v>589.32939999999996</v>
      </c>
      <c r="S104" s="100">
        <f t="shared" si="9"/>
        <v>7071.9527999999982</v>
      </c>
      <c r="T104" s="461" t="b">
        <f t="shared" si="1"/>
        <v>1</v>
      </c>
    </row>
    <row r="105" spans="1:20" ht="30">
      <c r="A105" s="87" t="str">
        <f t="shared" si="7"/>
        <v>51</v>
      </c>
      <c r="B105" s="88" t="s">
        <v>855</v>
      </c>
      <c r="C105" s="459" t="s">
        <v>1426</v>
      </c>
      <c r="D105" s="454">
        <v>510601</v>
      </c>
      <c r="E105" s="456" t="s">
        <v>1385</v>
      </c>
      <c r="F105" s="94">
        <v>9899.0308000000005</v>
      </c>
      <c r="G105" s="90">
        <f t="shared" si="10"/>
        <v>824.91923333333341</v>
      </c>
      <c r="H105" s="90">
        <v>824.91923333333341</v>
      </c>
      <c r="I105" s="90">
        <v>824.91923333333341</v>
      </c>
      <c r="J105" s="90">
        <v>824.91923333333341</v>
      </c>
      <c r="K105" s="90">
        <v>824.91923333333341</v>
      </c>
      <c r="L105" s="90">
        <v>824.91923333333341</v>
      </c>
      <c r="M105" s="90">
        <v>824.91923333333341</v>
      </c>
      <c r="N105" s="90">
        <v>824.91923333333341</v>
      </c>
      <c r="O105" s="90">
        <v>824.91923333333341</v>
      </c>
      <c r="P105" s="90">
        <v>824.91923333333341</v>
      </c>
      <c r="Q105" s="90">
        <v>824.91923333333341</v>
      </c>
      <c r="R105" s="90">
        <v>824.91923333333341</v>
      </c>
      <c r="S105" s="100">
        <f t="shared" si="9"/>
        <v>9899.0308000000005</v>
      </c>
      <c r="T105" s="461" t="b">
        <f t="shared" si="1"/>
        <v>1</v>
      </c>
    </row>
    <row r="106" spans="1:20" ht="30">
      <c r="A106" s="87" t="str">
        <f t="shared" si="7"/>
        <v>51</v>
      </c>
      <c r="B106" s="88" t="s">
        <v>855</v>
      </c>
      <c r="C106" s="459" t="s">
        <v>1019</v>
      </c>
      <c r="D106" s="454">
        <v>510601</v>
      </c>
      <c r="E106" s="455" t="s">
        <v>1385</v>
      </c>
      <c r="F106" s="94">
        <v>3573.9191999999998</v>
      </c>
      <c r="G106" s="90">
        <f t="shared" si="10"/>
        <v>297.82659999999998</v>
      </c>
      <c r="H106" s="90">
        <v>297.82659999999998</v>
      </c>
      <c r="I106" s="90">
        <v>297.82659999999998</v>
      </c>
      <c r="J106" s="90">
        <v>297.82659999999998</v>
      </c>
      <c r="K106" s="90">
        <v>297.82659999999998</v>
      </c>
      <c r="L106" s="90">
        <v>297.82659999999998</v>
      </c>
      <c r="M106" s="90">
        <v>297.82659999999998</v>
      </c>
      <c r="N106" s="90">
        <v>297.82659999999998</v>
      </c>
      <c r="O106" s="90">
        <v>297.82659999999998</v>
      </c>
      <c r="P106" s="90">
        <v>297.82659999999998</v>
      </c>
      <c r="Q106" s="90">
        <v>297.82659999999998</v>
      </c>
      <c r="R106" s="90">
        <v>297.82659999999998</v>
      </c>
      <c r="S106" s="100">
        <f t="shared" si="9"/>
        <v>3573.9191999999989</v>
      </c>
      <c r="T106" s="461" t="b">
        <f t="shared" si="1"/>
        <v>1</v>
      </c>
    </row>
    <row r="107" spans="1:20" ht="30">
      <c r="A107" s="87" t="str">
        <f t="shared" si="7"/>
        <v>51</v>
      </c>
      <c r="B107" s="88" t="s">
        <v>855</v>
      </c>
      <c r="C107" s="459" t="s">
        <v>1427</v>
      </c>
      <c r="D107" s="454">
        <v>510601</v>
      </c>
      <c r="E107" s="455" t="s">
        <v>1385</v>
      </c>
      <c r="F107" s="94">
        <v>2781.1792</v>
      </c>
      <c r="G107" s="90">
        <f t="shared" si="10"/>
        <v>231.76493333333335</v>
      </c>
      <c r="H107" s="90">
        <v>231.76493333333335</v>
      </c>
      <c r="I107" s="90">
        <v>231.76493333333335</v>
      </c>
      <c r="J107" s="90">
        <v>231.76493333333335</v>
      </c>
      <c r="K107" s="90">
        <v>231.76493333333335</v>
      </c>
      <c r="L107" s="90">
        <v>231.76493333333335</v>
      </c>
      <c r="M107" s="90">
        <v>231.76493333333335</v>
      </c>
      <c r="N107" s="90">
        <v>231.76493333333335</v>
      </c>
      <c r="O107" s="90">
        <v>231.76493333333335</v>
      </c>
      <c r="P107" s="90">
        <v>231.76493333333335</v>
      </c>
      <c r="Q107" s="90">
        <v>231.76493333333335</v>
      </c>
      <c r="R107" s="90">
        <v>231.76493333333335</v>
      </c>
      <c r="S107" s="100">
        <f t="shared" si="9"/>
        <v>2781.1792</v>
      </c>
      <c r="T107" s="461" t="b">
        <f t="shared" si="1"/>
        <v>1</v>
      </c>
    </row>
    <row r="108" spans="1:20" ht="30">
      <c r="A108" s="87" t="str">
        <f t="shared" si="7"/>
        <v>51</v>
      </c>
      <c r="B108" s="88" t="s">
        <v>855</v>
      </c>
      <c r="C108" s="459" t="s">
        <v>1372</v>
      </c>
      <c r="D108" s="454">
        <v>510601</v>
      </c>
      <c r="E108" s="455" t="s">
        <v>1385</v>
      </c>
      <c r="F108" s="94">
        <v>3553.9191999999998</v>
      </c>
      <c r="G108" s="90">
        <f t="shared" si="10"/>
        <v>296.1599333333333</v>
      </c>
      <c r="H108" s="90">
        <v>296.1599333333333</v>
      </c>
      <c r="I108" s="90">
        <v>296.1599333333333</v>
      </c>
      <c r="J108" s="90">
        <v>296.1599333333333</v>
      </c>
      <c r="K108" s="90">
        <v>296.1599333333333</v>
      </c>
      <c r="L108" s="90">
        <v>296.1599333333333</v>
      </c>
      <c r="M108" s="90">
        <v>296.1599333333333</v>
      </c>
      <c r="N108" s="90">
        <v>296.1599333333333</v>
      </c>
      <c r="O108" s="90">
        <v>296.1599333333333</v>
      </c>
      <c r="P108" s="90">
        <v>296.1599333333333</v>
      </c>
      <c r="Q108" s="90">
        <v>296.1599333333333</v>
      </c>
      <c r="R108" s="90">
        <v>296.1599333333333</v>
      </c>
      <c r="S108" s="100">
        <f t="shared" si="9"/>
        <v>3553.9191999999998</v>
      </c>
      <c r="T108" s="461" t="b">
        <f t="shared" si="1"/>
        <v>1</v>
      </c>
    </row>
    <row r="109" spans="1:20" ht="30">
      <c r="A109" s="87" t="str">
        <f t="shared" si="7"/>
        <v>51</v>
      </c>
      <c r="B109" s="88" t="s">
        <v>855</v>
      </c>
      <c r="C109" s="459" t="s">
        <v>1373</v>
      </c>
      <c r="D109" s="454">
        <v>510601</v>
      </c>
      <c r="E109" s="455" t="s">
        <v>1385</v>
      </c>
      <c r="F109" s="94">
        <v>2130.328</v>
      </c>
      <c r="G109" s="90">
        <f t="shared" si="10"/>
        <v>177.52733333333333</v>
      </c>
      <c r="H109" s="90">
        <v>177.52733333333333</v>
      </c>
      <c r="I109" s="90">
        <v>177.52733333333333</v>
      </c>
      <c r="J109" s="90">
        <v>177.52733333333333</v>
      </c>
      <c r="K109" s="90">
        <v>177.52733333333333</v>
      </c>
      <c r="L109" s="90">
        <v>177.52733333333333</v>
      </c>
      <c r="M109" s="90">
        <v>177.52733333333333</v>
      </c>
      <c r="N109" s="90">
        <v>177.52733333333333</v>
      </c>
      <c r="O109" s="90">
        <v>177.52733333333333</v>
      </c>
      <c r="P109" s="90">
        <v>177.52733333333333</v>
      </c>
      <c r="Q109" s="90">
        <v>177.52733333333333</v>
      </c>
      <c r="R109" s="90">
        <v>177.52733333333333</v>
      </c>
      <c r="S109" s="100">
        <f t="shared" si="9"/>
        <v>2130.3280000000004</v>
      </c>
      <c r="T109" s="461" t="b">
        <f t="shared" si="1"/>
        <v>1</v>
      </c>
    </row>
    <row r="110" spans="1:20" ht="30">
      <c r="A110" s="87" t="str">
        <f t="shared" si="7"/>
        <v>51</v>
      </c>
      <c r="B110" s="88" t="s">
        <v>855</v>
      </c>
      <c r="C110" s="459" t="s">
        <v>1374</v>
      </c>
      <c r="D110" s="454">
        <v>510601</v>
      </c>
      <c r="E110" s="455" t="s">
        <v>1385</v>
      </c>
      <c r="F110" s="94">
        <v>6368.7839999999997</v>
      </c>
      <c r="G110" s="90">
        <f t="shared" si="10"/>
        <v>530.73199999999997</v>
      </c>
      <c r="H110" s="90">
        <v>530.73199999999997</v>
      </c>
      <c r="I110" s="90">
        <v>530.73199999999997</v>
      </c>
      <c r="J110" s="90">
        <v>530.73199999999997</v>
      </c>
      <c r="K110" s="90">
        <v>530.73199999999997</v>
      </c>
      <c r="L110" s="90">
        <v>530.73199999999997</v>
      </c>
      <c r="M110" s="90">
        <v>530.73199999999997</v>
      </c>
      <c r="N110" s="90">
        <v>530.73199999999997</v>
      </c>
      <c r="O110" s="90">
        <v>530.73199999999997</v>
      </c>
      <c r="P110" s="90">
        <v>530.73199999999997</v>
      </c>
      <c r="Q110" s="90">
        <v>530.73199999999997</v>
      </c>
      <c r="R110" s="90">
        <v>530.73199999999997</v>
      </c>
      <c r="S110" s="100">
        <f t="shared" si="9"/>
        <v>6368.7839999999997</v>
      </c>
      <c r="T110" s="461" t="b">
        <f t="shared" si="1"/>
        <v>1</v>
      </c>
    </row>
    <row r="111" spans="1:20" ht="30">
      <c r="A111" s="87" t="str">
        <f t="shared" si="7"/>
        <v>51</v>
      </c>
      <c r="B111" s="88" t="s">
        <v>855</v>
      </c>
      <c r="C111" s="459" t="s">
        <v>1375</v>
      </c>
      <c r="D111" s="454">
        <v>510601</v>
      </c>
      <c r="E111" s="455" t="s">
        <v>1385</v>
      </c>
      <c r="F111" s="94">
        <v>4731.8440000000001</v>
      </c>
      <c r="G111" s="90">
        <f t="shared" si="10"/>
        <v>394.32033333333334</v>
      </c>
      <c r="H111" s="90">
        <v>394.32033333333334</v>
      </c>
      <c r="I111" s="90">
        <v>394.32033333333334</v>
      </c>
      <c r="J111" s="90">
        <v>394.32033333333334</v>
      </c>
      <c r="K111" s="90">
        <v>394.32033333333334</v>
      </c>
      <c r="L111" s="90">
        <v>394.32033333333334</v>
      </c>
      <c r="M111" s="90">
        <v>394.32033333333334</v>
      </c>
      <c r="N111" s="90">
        <v>394.32033333333334</v>
      </c>
      <c r="O111" s="90">
        <v>394.32033333333334</v>
      </c>
      <c r="P111" s="90">
        <v>394.32033333333334</v>
      </c>
      <c r="Q111" s="90">
        <v>394.32033333333334</v>
      </c>
      <c r="R111" s="90">
        <v>394.32033333333334</v>
      </c>
      <c r="S111" s="100">
        <f t="shared" si="9"/>
        <v>4731.8439999999991</v>
      </c>
      <c r="T111" s="461" t="b">
        <f t="shared" si="1"/>
        <v>1</v>
      </c>
    </row>
    <row r="112" spans="1:20" ht="30">
      <c r="A112" s="87" t="str">
        <f t="shared" si="7"/>
        <v>51</v>
      </c>
      <c r="B112" s="88" t="s">
        <v>855</v>
      </c>
      <c r="C112" s="459" t="s">
        <v>1376</v>
      </c>
      <c r="D112" s="454">
        <v>510601</v>
      </c>
      <c r="E112" s="455" t="s">
        <v>1385</v>
      </c>
      <c r="F112" s="94">
        <v>6397.35</v>
      </c>
      <c r="G112" s="90">
        <f t="shared" si="10"/>
        <v>533.11250000000007</v>
      </c>
      <c r="H112" s="90">
        <v>533.11250000000007</v>
      </c>
      <c r="I112" s="90">
        <v>533.11250000000007</v>
      </c>
      <c r="J112" s="90">
        <v>533.11250000000007</v>
      </c>
      <c r="K112" s="90">
        <v>533.11250000000007</v>
      </c>
      <c r="L112" s="90">
        <v>533.11250000000007</v>
      </c>
      <c r="M112" s="90">
        <v>533.11250000000007</v>
      </c>
      <c r="N112" s="90">
        <v>533.11250000000007</v>
      </c>
      <c r="O112" s="90">
        <v>533.11250000000007</v>
      </c>
      <c r="P112" s="90">
        <v>533.11250000000007</v>
      </c>
      <c r="Q112" s="90">
        <v>533.11250000000007</v>
      </c>
      <c r="R112" s="90">
        <v>533.11250000000007</v>
      </c>
      <c r="S112" s="100">
        <f t="shared" si="9"/>
        <v>6397.3500000000013</v>
      </c>
      <c r="T112" s="461" t="b">
        <f t="shared" si="1"/>
        <v>1</v>
      </c>
    </row>
    <row r="113" spans="1:20" ht="30">
      <c r="A113" s="87" t="str">
        <f t="shared" si="7"/>
        <v>51</v>
      </c>
      <c r="B113" s="88" t="s">
        <v>855</v>
      </c>
      <c r="C113" s="459" t="s">
        <v>1377</v>
      </c>
      <c r="D113" s="454">
        <v>510601</v>
      </c>
      <c r="E113" s="455" t="s">
        <v>1385</v>
      </c>
      <c r="F113" s="94">
        <v>3466.0272</v>
      </c>
      <c r="G113" s="90">
        <f t="shared" si="10"/>
        <v>288.8356</v>
      </c>
      <c r="H113" s="90">
        <v>288.8356</v>
      </c>
      <c r="I113" s="90">
        <v>288.8356</v>
      </c>
      <c r="J113" s="90">
        <v>288.8356</v>
      </c>
      <c r="K113" s="90">
        <v>288.8356</v>
      </c>
      <c r="L113" s="90">
        <v>288.8356</v>
      </c>
      <c r="M113" s="90">
        <v>288.8356</v>
      </c>
      <c r="N113" s="90">
        <v>288.8356</v>
      </c>
      <c r="O113" s="90">
        <v>288.8356</v>
      </c>
      <c r="P113" s="90">
        <v>288.8356</v>
      </c>
      <c r="Q113" s="90">
        <v>288.8356</v>
      </c>
      <c r="R113" s="90">
        <v>288.8356</v>
      </c>
      <c r="S113" s="100">
        <f t="shared" si="9"/>
        <v>3466.0271999999991</v>
      </c>
      <c r="T113" s="461" t="b">
        <f t="shared" si="1"/>
        <v>1</v>
      </c>
    </row>
    <row r="114" spans="1:20" ht="30">
      <c r="A114" s="87" t="str">
        <f t="shared" si="7"/>
        <v>51</v>
      </c>
      <c r="B114" s="88" t="s">
        <v>855</v>
      </c>
      <c r="C114" s="459" t="s">
        <v>858</v>
      </c>
      <c r="D114" s="454">
        <v>510601</v>
      </c>
      <c r="E114" s="455" t="s">
        <v>1385</v>
      </c>
      <c r="F114" s="94">
        <v>739.52119999999991</v>
      </c>
      <c r="G114" s="90">
        <f t="shared" si="10"/>
        <v>61.626766666666661</v>
      </c>
      <c r="H114" s="90">
        <v>61.626766666666661</v>
      </c>
      <c r="I114" s="90">
        <v>61.626766666666661</v>
      </c>
      <c r="J114" s="90">
        <v>61.626766666666661</v>
      </c>
      <c r="K114" s="90">
        <v>61.626766666666661</v>
      </c>
      <c r="L114" s="90">
        <v>61.626766666666661</v>
      </c>
      <c r="M114" s="90">
        <v>61.626766666666661</v>
      </c>
      <c r="N114" s="90">
        <v>61.626766666666661</v>
      </c>
      <c r="O114" s="90">
        <v>61.626766666666661</v>
      </c>
      <c r="P114" s="90">
        <v>61.626766666666661</v>
      </c>
      <c r="Q114" s="90">
        <v>61.626766666666661</v>
      </c>
      <c r="R114" s="90">
        <v>61.626766666666661</v>
      </c>
      <c r="S114" s="100">
        <f t="shared" si="9"/>
        <v>739.52119999999979</v>
      </c>
      <c r="T114" s="461" t="b">
        <f t="shared" si="1"/>
        <v>1</v>
      </c>
    </row>
    <row r="115" spans="1:20" ht="30">
      <c r="A115" s="87" t="str">
        <f t="shared" si="7"/>
        <v>51</v>
      </c>
      <c r="B115" s="88" t="s">
        <v>855</v>
      </c>
      <c r="C115" s="459" t="s">
        <v>1429</v>
      </c>
      <c r="D115" s="454">
        <v>510601</v>
      </c>
      <c r="E115" s="455" t="s">
        <v>1385</v>
      </c>
      <c r="F115" s="94">
        <v>1257.5880000000002</v>
      </c>
      <c r="G115" s="90">
        <f t="shared" si="10"/>
        <v>104.79900000000002</v>
      </c>
      <c r="H115" s="90">
        <v>104.79900000000002</v>
      </c>
      <c r="I115" s="90">
        <v>104.79900000000002</v>
      </c>
      <c r="J115" s="90">
        <v>104.79900000000002</v>
      </c>
      <c r="K115" s="90">
        <v>104.79900000000002</v>
      </c>
      <c r="L115" s="90">
        <v>104.79900000000002</v>
      </c>
      <c r="M115" s="90">
        <v>104.79900000000002</v>
      </c>
      <c r="N115" s="90">
        <v>104.79900000000002</v>
      </c>
      <c r="O115" s="90">
        <v>104.79900000000002</v>
      </c>
      <c r="P115" s="90">
        <v>104.79900000000002</v>
      </c>
      <c r="Q115" s="90">
        <v>104.79900000000002</v>
      </c>
      <c r="R115" s="90">
        <v>104.79900000000002</v>
      </c>
      <c r="S115" s="100">
        <f t="shared" si="9"/>
        <v>1257.588</v>
      </c>
      <c r="T115" s="461" t="b">
        <f t="shared" si="1"/>
        <v>1</v>
      </c>
    </row>
    <row r="116" spans="1:20" ht="30">
      <c r="A116" s="87" t="str">
        <f t="shared" si="7"/>
        <v>51</v>
      </c>
      <c r="B116" s="88" t="s">
        <v>855</v>
      </c>
      <c r="C116" s="459" t="s">
        <v>1378</v>
      </c>
      <c r="D116" s="454">
        <v>510601</v>
      </c>
      <c r="E116" s="455" t="s">
        <v>1385</v>
      </c>
      <c r="F116" s="94">
        <v>1341.788</v>
      </c>
      <c r="G116" s="90">
        <f t="shared" si="10"/>
        <v>111.81566666666667</v>
      </c>
      <c r="H116" s="90">
        <v>111.81566666666667</v>
      </c>
      <c r="I116" s="90">
        <v>111.81566666666667</v>
      </c>
      <c r="J116" s="90">
        <v>111.81566666666667</v>
      </c>
      <c r="K116" s="90">
        <v>111.81566666666667</v>
      </c>
      <c r="L116" s="90">
        <v>111.81566666666667</v>
      </c>
      <c r="M116" s="90">
        <v>111.81566666666667</v>
      </c>
      <c r="N116" s="90">
        <v>111.81566666666667</v>
      </c>
      <c r="O116" s="90">
        <v>111.81566666666667</v>
      </c>
      <c r="P116" s="90">
        <v>111.81566666666667</v>
      </c>
      <c r="Q116" s="90">
        <v>111.81566666666667</v>
      </c>
      <c r="R116" s="90">
        <v>111.81566666666667</v>
      </c>
      <c r="S116" s="100">
        <f t="shared" si="9"/>
        <v>1341.7879999999998</v>
      </c>
      <c r="T116" s="461" t="b">
        <f t="shared" si="1"/>
        <v>1</v>
      </c>
    </row>
    <row r="117" spans="1:20" ht="30">
      <c r="A117" s="87" t="str">
        <f t="shared" si="7"/>
        <v>51</v>
      </c>
      <c r="B117" s="88" t="s">
        <v>855</v>
      </c>
      <c r="C117" s="459" t="s">
        <v>1428</v>
      </c>
      <c r="D117" s="454">
        <v>510602</v>
      </c>
      <c r="E117" s="455" t="s">
        <v>1386</v>
      </c>
      <c r="F117" s="94">
        <v>3616</v>
      </c>
      <c r="G117" s="90">
        <f>F117/12</f>
        <v>301.33333333333331</v>
      </c>
      <c r="H117" s="90">
        <v>301.33333333333331</v>
      </c>
      <c r="I117" s="90">
        <v>301.33333333333331</v>
      </c>
      <c r="J117" s="90">
        <v>301.33333333333331</v>
      </c>
      <c r="K117" s="90">
        <v>301.33333333333331</v>
      </c>
      <c r="L117" s="90">
        <v>301.33333333333331</v>
      </c>
      <c r="M117" s="90">
        <v>301.33333333333331</v>
      </c>
      <c r="N117" s="90">
        <v>301.33333333333331</v>
      </c>
      <c r="O117" s="90">
        <v>301.33333333333331</v>
      </c>
      <c r="P117" s="90">
        <v>301.33333333333331</v>
      </c>
      <c r="Q117" s="90">
        <v>301.33333333333331</v>
      </c>
      <c r="R117" s="90">
        <v>301.33333333333331</v>
      </c>
      <c r="S117" s="100">
        <f t="shared" si="9"/>
        <v>3616.0000000000005</v>
      </c>
      <c r="T117" s="461" t="b">
        <f t="shared" si="1"/>
        <v>1</v>
      </c>
    </row>
    <row r="118" spans="1:20" ht="30">
      <c r="A118" s="87" t="str">
        <f t="shared" si="7"/>
        <v>51</v>
      </c>
      <c r="B118" s="88" t="s">
        <v>855</v>
      </c>
      <c r="C118" s="459" t="s">
        <v>1369</v>
      </c>
      <c r="D118" s="454">
        <v>510602</v>
      </c>
      <c r="E118" s="455" t="s">
        <v>1386</v>
      </c>
      <c r="F118" s="94">
        <v>4945.8</v>
      </c>
      <c r="G118" s="90">
        <f t="shared" ref="G118:G134" si="11">F118/12</f>
        <v>412.15000000000003</v>
      </c>
      <c r="H118" s="90">
        <v>412.15000000000003</v>
      </c>
      <c r="I118" s="90">
        <v>412.15000000000003</v>
      </c>
      <c r="J118" s="90">
        <v>412.15000000000003</v>
      </c>
      <c r="K118" s="90">
        <v>412.15000000000003</v>
      </c>
      <c r="L118" s="90">
        <v>412.15000000000003</v>
      </c>
      <c r="M118" s="90">
        <v>412.15000000000003</v>
      </c>
      <c r="N118" s="90">
        <v>412.15000000000003</v>
      </c>
      <c r="O118" s="90">
        <v>412.15000000000003</v>
      </c>
      <c r="P118" s="90">
        <v>412.15000000000003</v>
      </c>
      <c r="Q118" s="90">
        <v>412.15000000000003</v>
      </c>
      <c r="R118" s="90">
        <v>412.15000000000003</v>
      </c>
      <c r="S118" s="100">
        <f t="shared" si="9"/>
        <v>4945.7999999999993</v>
      </c>
      <c r="T118" s="461" t="b">
        <f t="shared" si="1"/>
        <v>1</v>
      </c>
    </row>
    <row r="119" spans="1:20" ht="30">
      <c r="A119" s="87" t="str">
        <f t="shared" si="7"/>
        <v>51</v>
      </c>
      <c r="B119" s="88" t="s">
        <v>855</v>
      </c>
      <c r="C119" s="459" t="s">
        <v>1155</v>
      </c>
      <c r="D119" s="454">
        <v>510602</v>
      </c>
      <c r="E119" s="455" t="s">
        <v>1386</v>
      </c>
      <c r="F119" s="94">
        <v>6046.8</v>
      </c>
      <c r="G119" s="90">
        <f t="shared" si="11"/>
        <v>503.90000000000003</v>
      </c>
      <c r="H119" s="90">
        <v>503.90000000000003</v>
      </c>
      <c r="I119" s="90">
        <v>503.90000000000003</v>
      </c>
      <c r="J119" s="90">
        <v>503.90000000000003</v>
      </c>
      <c r="K119" s="90">
        <v>503.90000000000003</v>
      </c>
      <c r="L119" s="90">
        <v>503.90000000000003</v>
      </c>
      <c r="M119" s="90">
        <v>503.90000000000003</v>
      </c>
      <c r="N119" s="90">
        <v>503.90000000000003</v>
      </c>
      <c r="O119" s="90">
        <v>503.90000000000003</v>
      </c>
      <c r="P119" s="90">
        <v>503.90000000000003</v>
      </c>
      <c r="Q119" s="90">
        <v>503.90000000000003</v>
      </c>
      <c r="R119" s="90">
        <v>503.90000000000003</v>
      </c>
      <c r="S119" s="100">
        <f t="shared" si="9"/>
        <v>6046.7999999999993</v>
      </c>
      <c r="T119" s="461" t="b">
        <f t="shared" si="1"/>
        <v>1</v>
      </c>
    </row>
    <row r="120" spans="1:20" ht="30">
      <c r="A120" s="87" t="str">
        <f t="shared" si="7"/>
        <v>51</v>
      </c>
      <c r="B120" s="88" t="s">
        <v>855</v>
      </c>
      <c r="C120" s="459" t="s">
        <v>1370</v>
      </c>
      <c r="D120" s="454">
        <v>510602</v>
      </c>
      <c r="E120" s="455" t="s">
        <v>1386</v>
      </c>
      <c r="F120" s="94">
        <v>6893.4</v>
      </c>
      <c r="G120" s="90">
        <f t="shared" si="11"/>
        <v>574.44999999999993</v>
      </c>
      <c r="H120" s="90">
        <v>574.44999999999993</v>
      </c>
      <c r="I120" s="90">
        <v>574.44999999999993</v>
      </c>
      <c r="J120" s="90">
        <v>574.44999999999993</v>
      </c>
      <c r="K120" s="90">
        <v>574.44999999999993</v>
      </c>
      <c r="L120" s="90">
        <v>574.44999999999993</v>
      </c>
      <c r="M120" s="90">
        <v>574.44999999999993</v>
      </c>
      <c r="N120" s="90">
        <v>574.44999999999993</v>
      </c>
      <c r="O120" s="90">
        <v>574.44999999999993</v>
      </c>
      <c r="P120" s="90">
        <v>574.44999999999993</v>
      </c>
      <c r="Q120" s="90">
        <v>574.44999999999993</v>
      </c>
      <c r="R120" s="90">
        <v>574.44999999999993</v>
      </c>
      <c r="S120" s="100">
        <f t="shared" si="9"/>
        <v>6893.3999999999987</v>
      </c>
      <c r="T120" s="461" t="b">
        <f t="shared" si="1"/>
        <v>1</v>
      </c>
    </row>
    <row r="121" spans="1:20" ht="30">
      <c r="A121" s="87" t="str">
        <f t="shared" si="7"/>
        <v>51</v>
      </c>
      <c r="B121" s="88" t="s">
        <v>855</v>
      </c>
      <c r="C121" s="459" t="s">
        <v>958</v>
      </c>
      <c r="D121" s="454">
        <v>510602</v>
      </c>
      <c r="E121" s="455" t="s">
        <v>1386</v>
      </c>
      <c r="F121" s="94">
        <v>6023.8</v>
      </c>
      <c r="G121" s="90">
        <f t="shared" si="11"/>
        <v>501.98333333333335</v>
      </c>
      <c r="H121" s="90">
        <v>501.98333333333335</v>
      </c>
      <c r="I121" s="90">
        <v>501.98333333333335</v>
      </c>
      <c r="J121" s="90">
        <v>501.98333333333335</v>
      </c>
      <c r="K121" s="90">
        <v>501.98333333333335</v>
      </c>
      <c r="L121" s="90">
        <v>501.98333333333335</v>
      </c>
      <c r="M121" s="90">
        <v>501.98333333333335</v>
      </c>
      <c r="N121" s="90">
        <v>501.98333333333335</v>
      </c>
      <c r="O121" s="90">
        <v>501.98333333333335</v>
      </c>
      <c r="P121" s="90">
        <v>501.98333333333335</v>
      </c>
      <c r="Q121" s="90">
        <v>501.98333333333335</v>
      </c>
      <c r="R121" s="90">
        <v>501.98333333333335</v>
      </c>
      <c r="S121" s="100">
        <f t="shared" si="9"/>
        <v>6023.800000000002</v>
      </c>
      <c r="T121" s="461" t="b">
        <f t="shared" si="1"/>
        <v>1</v>
      </c>
    </row>
    <row r="122" spans="1:20" ht="30">
      <c r="A122" s="87" t="str">
        <f t="shared" si="7"/>
        <v>51</v>
      </c>
      <c r="B122" s="88" t="s">
        <v>855</v>
      </c>
      <c r="C122" s="459" t="s">
        <v>1258</v>
      </c>
      <c r="D122" s="454">
        <v>510602</v>
      </c>
      <c r="E122" s="455" t="s">
        <v>1386</v>
      </c>
      <c r="F122" s="94">
        <v>5506.6</v>
      </c>
      <c r="G122" s="90">
        <f t="shared" si="11"/>
        <v>458.88333333333338</v>
      </c>
      <c r="H122" s="90">
        <v>458.88333333333338</v>
      </c>
      <c r="I122" s="90">
        <v>458.88333333333338</v>
      </c>
      <c r="J122" s="90">
        <v>458.88333333333338</v>
      </c>
      <c r="K122" s="90">
        <v>458.88333333333338</v>
      </c>
      <c r="L122" s="90">
        <v>458.88333333333338</v>
      </c>
      <c r="M122" s="90">
        <v>458.88333333333338</v>
      </c>
      <c r="N122" s="90">
        <v>458.88333333333338</v>
      </c>
      <c r="O122" s="90">
        <v>458.88333333333338</v>
      </c>
      <c r="P122" s="90">
        <v>458.88333333333338</v>
      </c>
      <c r="Q122" s="90">
        <v>458.88333333333338</v>
      </c>
      <c r="R122" s="90">
        <v>458.88333333333338</v>
      </c>
      <c r="S122" s="100">
        <f t="shared" si="9"/>
        <v>5506.5999999999995</v>
      </c>
      <c r="T122" s="461" t="b">
        <f t="shared" si="1"/>
        <v>1</v>
      </c>
    </row>
    <row r="123" spans="1:20" ht="30">
      <c r="A123" s="87" t="str">
        <f t="shared" si="7"/>
        <v>51</v>
      </c>
      <c r="B123" s="88" t="s">
        <v>855</v>
      </c>
      <c r="C123" s="459" t="s">
        <v>1426</v>
      </c>
      <c r="D123" s="454">
        <v>510602</v>
      </c>
      <c r="E123" s="455" t="s">
        <v>1386</v>
      </c>
      <c r="F123" s="94">
        <v>6634.5999999999995</v>
      </c>
      <c r="G123" s="90">
        <f t="shared" si="11"/>
        <v>552.88333333333333</v>
      </c>
      <c r="H123" s="90">
        <v>552.88333333333333</v>
      </c>
      <c r="I123" s="90">
        <v>552.88333333333333</v>
      </c>
      <c r="J123" s="90">
        <v>552.88333333333333</v>
      </c>
      <c r="K123" s="90">
        <v>552.88333333333333</v>
      </c>
      <c r="L123" s="90">
        <v>552.88333333333333</v>
      </c>
      <c r="M123" s="90">
        <v>552.88333333333333</v>
      </c>
      <c r="N123" s="90">
        <v>552.88333333333333</v>
      </c>
      <c r="O123" s="90">
        <v>552.88333333333333</v>
      </c>
      <c r="P123" s="90">
        <v>552.88333333333333</v>
      </c>
      <c r="Q123" s="90">
        <v>552.88333333333333</v>
      </c>
      <c r="R123" s="90">
        <v>552.88333333333333</v>
      </c>
      <c r="S123" s="100">
        <f t="shared" si="9"/>
        <v>6634.5999999999995</v>
      </c>
      <c r="T123" s="461" t="b">
        <f t="shared" si="1"/>
        <v>1</v>
      </c>
    </row>
    <row r="124" spans="1:20" ht="30">
      <c r="A124" s="87" t="str">
        <f t="shared" si="7"/>
        <v>51</v>
      </c>
      <c r="B124" s="88" t="s">
        <v>855</v>
      </c>
      <c r="C124" s="459" t="s">
        <v>1019</v>
      </c>
      <c r="D124" s="454">
        <v>510602</v>
      </c>
      <c r="E124" s="455" t="s">
        <v>1386</v>
      </c>
      <c r="F124" s="94">
        <v>3107.4</v>
      </c>
      <c r="G124" s="90">
        <f t="shared" si="11"/>
        <v>258.95</v>
      </c>
      <c r="H124" s="90">
        <v>258.95</v>
      </c>
      <c r="I124" s="90">
        <v>258.95</v>
      </c>
      <c r="J124" s="90">
        <v>258.95</v>
      </c>
      <c r="K124" s="90">
        <v>258.95</v>
      </c>
      <c r="L124" s="90">
        <v>258.95</v>
      </c>
      <c r="M124" s="90">
        <v>258.95</v>
      </c>
      <c r="N124" s="90">
        <v>258.95</v>
      </c>
      <c r="O124" s="90">
        <v>258.95</v>
      </c>
      <c r="P124" s="90">
        <v>258.95</v>
      </c>
      <c r="Q124" s="90">
        <v>258.95</v>
      </c>
      <c r="R124" s="90">
        <v>258.95</v>
      </c>
      <c r="S124" s="100">
        <f t="shared" si="9"/>
        <v>3107.3999999999992</v>
      </c>
      <c r="T124" s="461" t="b">
        <f t="shared" si="1"/>
        <v>1</v>
      </c>
    </row>
    <row r="125" spans="1:20" ht="30">
      <c r="A125" s="87" t="str">
        <f t="shared" si="7"/>
        <v>51</v>
      </c>
      <c r="B125" s="88" t="s">
        <v>855</v>
      </c>
      <c r="C125" s="459" t="s">
        <v>1427</v>
      </c>
      <c r="D125" s="454">
        <v>510602</v>
      </c>
      <c r="E125" s="455" t="s">
        <v>1386</v>
      </c>
      <c r="F125" s="94">
        <v>2578.4</v>
      </c>
      <c r="G125" s="90">
        <f t="shared" si="11"/>
        <v>214.86666666666667</v>
      </c>
      <c r="H125" s="90">
        <v>214.86666666666667</v>
      </c>
      <c r="I125" s="90">
        <v>214.86666666666667</v>
      </c>
      <c r="J125" s="90">
        <v>214.86666666666667</v>
      </c>
      <c r="K125" s="90">
        <v>214.86666666666667</v>
      </c>
      <c r="L125" s="90">
        <v>214.86666666666667</v>
      </c>
      <c r="M125" s="90">
        <v>214.86666666666667</v>
      </c>
      <c r="N125" s="90">
        <v>214.86666666666667</v>
      </c>
      <c r="O125" s="90">
        <v>214.86666666666667</v>
      </c>
      <c r="P125" s="90">
        <v>214.86666666666667</v>
      </c>
      <c r="Q125" s="90">
        <v>214.86666666666667</v>
      </c>
      <c r="R125" s="90">
        <v>214.86666666666667</v>
      </c>
      <c r="S125" s="100">
        <f t="shared" si="9"/>
        <v>2578.400000000001</v>
      </c>
      <c r="T125" s="461" t="b">
        <f t="shared" si="1"/>
        <v>1</v>
      </c>
    </row>
    <row r="126" spans="1:20" ht="30">
      <c r="A126" s="87" t="str">
        <f t="shared" si="7"/>
        <v>51</v>
      </c>
      <c r="B126" s="88" t="s">
        <v>855</v>
      </c>
      <c r="C126" s="459" t="s">
        <v>1372</v>
      </c>
      <c r="D126" s="454">
        <v>510602</v>
      </c>
      <c r="E126" s="455" t="s">
        <v>1386</v>
      </c>
      <c r="F126" s="94">
        <v>3108.4</v>
      </c>
      <c r="G126" s="90">
        <f t="shared" si="11"/>
        <v>259.03333333333336</v>
      </c>
      <c r="H126" s="90">
        <v>259.03333333333336</v>
      </c>
      <c r="I126" s="90">
        <v>259.03333333333336</v>
      </c>
      <c r="J126" s="90">
        <v>259.03333333333336</v>
      </c>
      <c r="K126" s="90">
        <v>259.03333333333336</v>
      </c>
      <c r="L126" s="90">
        <v>259.03333333333336</v>
      </c>
      <c r="M126" s="90">
        <v>259.03333333333336</v>
      </c>
      <c r="N126" s="90">
        <v>259.03333333333336</v>
      </c>
      <c r="O126" s="90">
        <v>259.03333333333336</v>
      </c>
      <c r="P126" s="90">
        <v>259.03333333333336</v>
      </c>
      <c r="Q126" s="90">
        <v>259.03333333333336</v>
      </c>
      <c r="R126" s="90">
        <v>259.03333333333336</v>
      </c>
      <c r="S126" s="100">
        <f t="shared" si="9"/>
        <v>3108.4</v>
      </c>
      <c r="T126" s="461" t="b">
        <f t="shared" si="1"/>
        <v>1</v>
      </c>
    </row>
    <row r="127" spans="1:20" ht="30">
      <c r="A127" s="87" t="str">
        <f t="shared" si="7"/>
        <v>51</v>
      </c>
      <c r="B127" s="88" t="s">
        <v>855</v>
      </c>
      <c r="C127" s="459" t="s">
        <v>1373</v>
      </c>
      <c r="D127" s="454">
        <v>510602</v>
      </c>
      <c r="E127" s="455" t="s">
        <v>1386</v>
      </c>
      <c r="F127" s="94">
        <v>2132</v>
      </c>
      <c r="G127" s="90">
        <f t="shared" si="11"/>
        <v>177.66666666666666</v>
      </c>
      <c r="H127" s="90">
        <v>177.66666666666666</v>
      </c>
      <c r="I127" s="90">
        <v>177.66666666666666</v>
      </c>
      <c r="J127" s="90">
        <v>177.66666666666666</v>
      </c>
      <c r="K127" s="90">
        <v>177.66666666666666</v>
      </c>
      <c r="L127" s="90">
        <v>177.66666666666666</v>
      </c>
      <c r="M127" s="90">
        <v>177.66666666666666</v>
      </c>
      <c r="N127" s="90">
        <v>177.66666666666666</v>
      </c>
      <c r="O127" s="90">
        <v>177.66666666666666</v>
      </c>
      <c r="P127" s="90">
        <v>177.66666666666666</v>
      </c>
      <c r="Q127" s="90">
        <v>177.66666666666666</v>
      </c>
      <c r="R127" s="90">
        <v>177.66666666666666</v>
      </c>
      <c r="S127" s="100">
        <f t="shared" si="9"/>
        <v>2132.0000000000005</v>
      </c>
      <c r="T127" s="461" t="b">
        <f t="shared" si="1"/>
        <v>1</v>
      </c>
    </row>
    <row r="128" spans="1:20" ht="30">
      <c r="A128" s="87" t="str">
        <f t="shared" si="7"/>
        <v>51</v>
      </c>
      <c r="B128" s="88" t="s">
        <v>855</v>
      </c>
      <c r="C128" s="459" t="s">
        <v>1374</v>
      </c>
      <c r="D128" s="454">
        <v>510602</v>
      </c>
      <c r="E128" s="455" t="s">
        <v>1386</v>
      </c>
      <c r="F128" s="94">
        <v>4264</v>
      </c>
      <c r="G128" s="90">
        <f t="shared" si="11"/>
        <v>355.33333333333331</v>
      </c>
      <c r="H128" s="90">
        <v>355.33333333333331</v>
      </c>
      <c r="I128" s="90">
        <v>355.33333333333331</v>
      </c>
      <c r="J128" s="90">
        <v>355.33333333333331</v>
      </c>
      <c r="K128" s="90">
        <v>355.33333333333331</v>
      </c>
      <c r="L128" s="90">
        <v>355.33333333333331</v>
      </c>
      <c r="M128" s="90">
        <v>355.33333333333331</v>
      </c>
      <c r="N128" s="90">
        <v>355.33333333333331</v>
      </c>
      <c r="O128" s="90">
        <v>355.33333333333331</v>
      </c>
      <c r="P128" s="90">
        <v>355.33333333333331</v>
      </c>
      <c r="Q128" s="90">
        <v>355.33333333333331</v>
      </c>
      <c r="R128" s="90">
        <v>355.33333333333331</v>
      </c>
      <c r="S128" s="100">
        <f t="shared" si="9"/>
        <v>4264.0000000000009</v>
      </c>
      <c r="T128" s="461" t="b">
        <f t="shared" si="1"/>
        <v>1</v>
      </c>
    </row>
    <row r="129" spans="1:20" ht="30">
      <c r="A129" s="87" t="str">
        <f t="shared" si="7"/>
        <v>51</v>
      </c>
      <c r="B129" s="88" t="s">
        <v>855</v>
      </c>
      <c r="C129" s="459" t="s">
        <v>1375</v>
      </c>
      <c r="D129" s="454">
        <v>510602</v>
      </c>
      <c r="E129" s="455" t="s">
        <v>1386</v>
      </c>
      <c r="F129" s="94">
        <v>3834</v>
      </c>
      <c r="G129" s="90">
        <f t="shared" si="11"/>
        <v>319.5</v>
      </c>
      <c r="H129" s="90">
        <v>319.5</v>
      </c>
      <c r="I129" s="90">
        <v>319.5</v>
      </c>
      <c r="J129" s="90">
        <v>319.5</v>
      </c>
      <c r="K129" s="90">
        <v>319.5</v>
      </c>
      <c r="L129" s="90">
        <v>319.5</v>
      </c>
      <c r="M129" s="90">
        <v>319.5</v>
      </c>
      <c r="N129" s="90">
        <v>319.5</v>
      </c>
      <c r="O129" s="90">
        <v>319.5</v>
      </c>
      <c r="P129" s="90">
        <v>319.5</v>
      </c>
      <c r="Q129" s="90">
        <v>319.5</v>
      </c>
      <c r="R129" s="90">
        <v>319.5</v>
      </c>
      <c r="S129" s="100">
        <f t="shared" si="9"/>
        <v>3834</v>
      </c>
      <c r="T129" s="461" t="b">
        <f t="shared" si="1"/>
        <v>1</v>
      </c>
    </row>
    <row r="130" spans="1:20" ht="30">
      <c r="A130" s="87" t="str">
        <f t="shared" si="7"/>
        <v>51</v>
      </c>
      <c r="B130" s="88" t="s">
        <v>855</v>
      </c>
      <c r="C130" s="459" t="s">
        <v>1376</v>
      </c>
      <c r="D130" s="454">
        <v>510602</v>
      </c>
      <c r="E130" s="455" t="s">
        <v>1386</v>
      </c>
      <c r="F130" s="94">
        <v>4841</v>
      </c>
      <c r="G130" s="90">
        <f t="shared" si="11"/>
        <v>403.41666666666669</v>
      </c>
      <c r="H130" s="90">
        <v>403.41666666666669</v>
      </c>
      <c r="I130" s="90">
        <v>403.41666666666669</v>
      </c>
      <c r="J130" s="90">
        <v>403.41666666666669</v>
      </c>
      <c r="K130" s="90">
        <v>403.41666666666669</v>
      </c>
      <c r="L130" s="90">
        <v>403.41666666666669</v>
      </c>
      <c r="M130" s="90">
        <v>403.41666666666669</v>
      </c>
      <c r="N130" s="90">
        <v>403.41666666666669</v>
      </c>
      <c r="O130" s="90">
        <v>403.41666666666669</v>
      </c>
      <c r="P130" s="90">
        <v>403.41666666666669</v>
      </c>
      <c r="Q130" s="90">
        <v>403.41666666666669</v>
      </c>
      <c r="R130" s="90">
        <v>403.41666666666669</v>
      </c>
      <c r="S130" s="100">
        <f t="shared" si="9"/>
        <v>4841</v>
      </c>
      <c r="T130" s="461" t="b">
        <f t="shared" si="1"/>
        <v>1</v>
      </c>
    </row>
    <row r="131" spans="1:20" ht="30">
      <c r="A131" s="87" t="str">
        <f t="shared" si="7"/>
        <v>51</v>
      </c>
      <c r="B131" s="88" t="s">
        <v>855</v>
      </c>
      <c r="C131" s="459" t="s">
        <v>1377</v>
      </c>
      <c r="D131" s="454">
        <v>510602</v>
      </c>
      <c r="E131" s="455" t="s">
        <v>1386</v>
      </c>
      <c r="F131" s="94">
        <v>3134.4</v>
      </c>
      <c r="G131" s="90">
        <f t="shared" si="11"/>
        <v>261.2</v>
      </c>
      <c r="H131" s="90">
        <v>261.2</v>
      </c>
      <c r="I131" s="90">
        <v>261.2</v>
      </c>
      <c r="J131" s="90">
        <v>261.2</v>
      </c>
      <c r="K131" s="90">
        <v>261.2</v>
      </c>
      <c r="L131" s="90">
        <v>261.2</v>
      </c>
      <c r="M131" s="90">
        <v>261.2</v>
      </c>
      <c r="N131" s="90">
        <v>261.2</v>
      </c>
      <c r="O131" s="90">
        <v>261.2</v>
      </c>
      <c r="P131" s="90">
        <v>261.2</v>
      </c>
      <c r="Q131" s="90">
        <v>261.2</v>
      </c>
      <c r="R131" s="90">
        <v>261.2</v>
      </c>
      <c r="S131" s="100">
        <f t="shared" si="9"/>
        <v>3134.3999999999992</v>
      </c>
      <c r="T131" s="461" t="b">
        <f t="shared" si="1"/>
        <v>1</v>
      </c>
    </row>
    <row r="132" spans="1:20" ht="30">
      <c r="A132" s="87" t="str">
        <f t="shared" si="7"/>
        <v>51</v>
      </c>
      <c r="B132" s="88" t="s">
        <v>855</v>
      </c>
      <c r="C132" s="459" t="s">
        <v>858</v>
      </c>
      <c r="D132" s="454">
        <v>510602</v>
      </c>
      <c r="E132" s="455" t="s">
        <v>1386</v>
      </c>
      <c r="F132" s="94">
        <v>962.4</v>
      </c>
      <c r="G132" s="90">
        <f t="shared" si="11"/>
        <v>80.2</v>
      </c>
      <c r="H132" s="90">
        <v>80.2</v>
      </c>
      <c r="I132" s="90">
        <v>80.2</v>
      </c>
      <c r="J132" s="90">
        <v>80.2</v>
      </c>
      <c r="K132" s="90">
        <v>80.2</v>
      </c>
      <c r="L132" s="90">
        <v>80.2</v>
      </c>
      <c r="M132" s="90">
        <v>80.2</v>
      </c>
      <c r="N132" s="90">
        <v>80.2</v>
      </c>
      <c r="O132" s="90">
        <v>80.2</v>
      </c>
      <c r="P132" s="90">
        <v>80.2</v>
      </c>
      <c r="Q132" s="90">
        <v>80.2</v>
      </c>
      <c r="R132" s="90">
        <v>80.2</v>
      </c>
      <c r="S132" s="100">
        <f t="shared" si="9"/>
        <v>962.4000000000002</v>
      </c>
      <c r="T132" s="461" t="b">
        <f t="shared" si="1"/>
        <v>1</v>
      </c>
    </row>
    <row r="133" spans="1:20" ht="30">
      <c r="A133" s="87" t="str">
        <f t="shared" si="7"/>
        <v>51</v>
      </c>
      <c r="B133" s="88" t="s">
        <v>855</v>
      </c>
      <c r="C133" s="459" t="s">
        <v>1429</v>
      </c>
      <c r="D133" s="454">
        <v>510602</v>
      </c>
      <c r="E133" s="455" t="s">
        <v>1386</v>
      </c>
      <c r="F133" s="94">
        <v>1602</v>
      </c>
      <c r="G133" s="90">
        <f t="shared" si="11"/>
        <v>133.5</v>
      </c>
      <c r="H133" s="90">
        <v>133.5</v>
      </c>
      <c r="I133" s="90">
        <v>133.5</v>
      </c>
      <c r="J133" s="90">
        <v>133.5</v>
      </c>
      <c r="K133" s="90">
        <v>133.5</v>
      </c>
      <c r="L133" s="90">
        <v>133.5</v>
      </c>
      <c r="M133" s="90">
        <v>133.5</v>
      </c>
      <c r="N133" s="90">
        <v>133.5</v>
      </c>
      <c r="O133" s="90">
        <v>133.5</v>
      </c>
      <c r="P133" s="90">
        <v>133.5</v>
      </c>
      <c r="Q133" s="90">
        <v>133.5</v>
      </c>
      <c r="R133" s="90">
        <v>133.5</v>
      </c>
      <c r="S133" s="100">
        <f t="shared" si="9"/>
        <v>1602</v>
      </c>
      <c r="T133" s="461" t="b">
        <f t="shared" si="1"/>
        <v>1</v>
      </c>
    </row>
    <row r="134" spans="1:20" ht="30">
      <c r="A134" s="87" t="str">
        <f t="shared" si="7"/>
        <v>51</v>
      </c>
      <c r="B134" s="88" t="s">
        <v>855</v>
      </c>
      <c r="C134" s="459" t="s">
        <v>1378</v>
      </c>
      <c r="D134" s="454">
        <v>510602</v>
      </c>
      <c r="E134" s="455" t="s">
        <v>1386</v>
      </c>
      <c r="F134" s="94">
        <v>1502</v>
      </c>
      <c r="G134" s="90">
        <f t="shared" si="11"/>
        <v>125.16666666666667</v>
      </c>
      <c r="H134" s="90">
        <v>125.16666666666667</v>
      </c>
      <c r="I134" s="90">
        <v>125.16666666666667</v>
      </c>
      <c r="J134" s="90">
        <v>125.16666666666667</v>
      </c>
      <c r="K134" s="90">
        <v>125.16666666666667</v>
      </c>
      <c r="L134" s="90">
        <v>125.16666666666667</v>
      </c>
      <c r="M134" s="90">
        <v>125.16666666666667</v>
      </c>
      <c r="N134" s="90">
        <v>125.16666666666667</v>
      </c>
      <c r="O134" s="90">
        <v>125.16666666666667</v>
      </c>
      <c r="P134" s="90">
        <v>125.16666666666667</v>
      </c>
      <c r="Q134" s="90">
        <v>125.16666666666667</v>
      </c>
      <c r="R134" s="90">
        <v>125.16666666666667</v>
      </c>
      <c r="S134" s="100">
        <f t="shared" si="9"/>
        <v>1502.0000000000002</v>
      </c>
      <c r="T134" s="461" t="b">
        <f t="shared" si="1"/>
        <v>1</v>
      </c>
    </row>
    <row r="135" spans="1:20" ht="30">
      <c r="A135" s="87" t="str">
        <f t="shared" si="7"/>
        <v>53</v>
      </c>
      <c r="B135" s="88" t="s">
        <v>855</v>
      </c>
      <c r="C135" s="459" t="s">
        <v>1387</v>
      </c>
      <c r="D135" s="462">
        <v>530104</v>
      </c>
      <c r="E135" s="455" t="s">
        <v>1388</v>
      </c>
      <c r="F135" s="94">
        <v>26652.62</v>
      </c>
      <c r="G135" s="90">
        <v>2221.0516666666667</v>
      </c>
      <c r="H135" s="90">
        <v>2221.0516666666667</v>
      </c>
      <c r="I135" s="90">
        <v>2221.0516666666667</v>
      </c>
      <c r="J135" s="90">
        <v>2221.0516666666667</v>
      </c>
      <c r="K135" s="90">
        <v>2221.0516666666667</v>
      </c>
      <c r="L135" s="90">
        <v>2221.0516666666667</v>
      </c>
      <c r="M135" s="90">
        <v>2221.0516666666667</v>
      </c>
      <c r="N135" s="90">
        <v>2221.0516666666667</v>
      </c>
      <c r="O135" s="90">
        <v>2221.0516666666667</v>
      </c>
      <c r="P135" s="90">
        <v>2221.0516666666667</v>
      </c>
      <c r="Q135" s="90">
        <v>2221.0516666666667</v>
      </c>
      <c r="R135" s="90">
        <v>2221.0516666666667</v>
      </c>
      <c r="S135" s="100">
        <f t="shared" si="9"/>
        <v>26652.62</v>
      </c>
      <c r="T135" s="461" t="b">
        <f t="shared" si="1"/>
        <v>1</v>
      </c>
    </row>
    <row r="136" spans="1:20" ht="30">
      <c r="A136" s="87" t="str">
        <f t="shared" si="7"/>
        <v>53</v>
      </c>
      <c r="B136" s="88" t="s">
        <v>855</v>
      </c>
      <c r="C136" s="459" t="s">
        <v>1387</v>
      </c>
      <c r="D136" s="462" t="s">
        <v>1389</v>
      </c>
      <c r="E136" s="455" t="s">
        <v>1390</v>
      </c>
      <c r="F136" s="94">
        <v>2154.92</v>
      </c>
      <c r="G136" s="90">
        <v>179.57666666666668</v>
      </c>
      <c r="H136" s="90">
        <v>179.57666666666668</v>
      </c>
      <c r="I136" s="90">
        <v>179.57666666666668</v>
      </c>
      <c r="J136" s="90">
        <v>179.57666666666668</v>
      </c>
      <c r="K136" s="90">
        <v>179.57666666666668</v>
      </c>
      <c r="L136" s="90">
        <v>179.57666666666668</v>
      </c>
      <c r="M136" s="90">
        <v>179.57666666666668</v>
      </c>
      <c r="N136" s="90">
        <v>179.57666666666668</v>
      </c>
      <c r="O136" s="90">
        <v>179.57666666666668</v>
      </c>
      <c r="P136" s="90">
        <v>179.57666666666668</v>
      </c>
      <c r="Q136" s="90">
        <v>179.57666666666668</v>
      </c>
      <c r="R136" s="90">
        <v>179.57666666666668</v>
      </c>
      <c r="S136" s="100">
        <f t="shared" si="9"/>
        <v>2154.9199999999996</v>
      </c>
      <c r="T136" s="461" t="b">
        <f t="shared" si="1"/>
        <v>1</v>
      </c>
    </row>
    <row r="137" spans="1:20" ht="30">
      <c r="A137" s="87" t="str">
        <f t="shared" si="7"/>
        <v>53</v>
      </c>
      <c r="B137" s="88" t="s">
        <v>855</v>
      </c>
      <c r="C137" s="459" t="s">
        <v>1387</v>
      </c>
      <c r="D137" s="462" t="s">
        <v>1391</v>
      </c>
      <c r="E137" s="455" t="s">
        <v>1392</v>
      </c>
      <c r="F137" s="94">
        <v>382</v>
      </c>
      <c r="G137" s="90">
        <v>31.833333333333332</v>
      </c>
      <c r="H137" s="90">
        <v>31.833333333333332</v>
      </c>
      <c r="I137" s="90">
        <v>31.833333333333332</v>
      </c>
      <c r="J137" s="90">
        <v>31.833333333333332</v>
      </c>
      <c r="K137" s="90">
        <v>31.833333333333332</v>
      </c>
      <c r="L137" s="90">
        <v>31.833333333333332</v>
      </c>
      <c r="M137" s="90">
        <v>31.833333333333332</v>
      </c>
      <c r="N137" s="90">
        <v>31.833333333333332</v>
      </c>
      <c r="O137" s="90">
        <v>31.833333333333332</v>
      </c>
      <c r="P137" s="90">
        <v>31.833333333333332</v>
      </c>
      <c r="Q137" s="90">
        <v>31.833333333333332</v>
      </c>
      <c r="R137" s="90">
        <v>31.833333333333332</v>
      </c>
      <c r="S137" s="100">
        <f t="shared" si="9"/>
        <v>381.99999999999994</v>
      </c>
      <c r="T137" s="461" t="b">
        <f t="shared" si="1"/>
        <v>1</v>
      </c>
    </row>
    <row r="138" spans="1:20" ht="47.25">
      <c r="A138" s="87" t="str">
        <f t="shared" si="7"/>
        <v>53</v>
      </c>
      <c r="B138" s="88" t="s">
        <v>855</v>
      </c>
      <c r="C138" s="459" t="s">
        <v>1387</v>
      </c>
      <c r="D138" s="462" t="s">
        <v>1393</v>
      </c>
      <c r="E138" s="455" t="s">
        <v>1394</v>
      </c>
      <c r="F138" s="94">
        <v>2000</v>
      </c>
      <c r="G138" s="90">
        <v>0</v>
      </c>
      <c r="H138" s="90">
        <v>1220</v>
      </c>
      <c r="I138" s="90">
        <v>0</v>
      </c>
      <c r="J138" s="90">
        <v>0</v>
      </c>
      <c r="K138" s="90">
        <v>380</v>
      </c>
      <c r="L138" s="90">
        <v>0</v>
      </c>
      <c r="M138" s="90">
        <v>0</v>
      </c>
      <c r="N138" s="90">
        <v>0</v>
      </c>
      <c r="O138" s="90">
        <v>400</v>
      </c>
      <c r="P138" s="90">
        <v>0</v>
      </c>
      <c r="Q138" s="90">
        <v>0</v>
      </c>
      <c r="R138" s="90">
        <v>0</v>
      </c>
      <c r="S138" s="100">
        <f t="shared" si="9"/>
        <v>2000</v>
      </c>
      <c r="T138" s="461" t="b">
        <f t="shared" si="1"/>
        <v>1</v>
      </c>
    </row>
    <row r="139" spans="1:20" ht="47.25">
      <c r="A139" s="87" t="str">
        <f t="shared" si="7"/>
        <v>53</v>
      </c>
      <c r="B139" s="88" t="s">
        <v>855</v>
      </c>
      <c r="C139" s="459" t="s">
        <v>1376</v>
      </c>
      <c r="D139" s="462" t="s">
        <v>1393</v>
      </c>
      <c r="E139" s="455" t="s">
        <v>1394</v>
      </c>
      <c r="F139" s="94">
        <v>500</v>
      </c>
      <c r="G139" s="90">
        <v>0</v>
      </c>
      <c r="H139" s="90">
        <v>500</v>
      </c>
      <c r="I139" s="90">
        <v>0</v>
      </c>
      <c r="J139" s="90">
        <v>0</v>
      </c>
      <c r="K139" s="90">
        <v>0</v>
      </c>
      <c r="L139" s="90">
        <v>0</v>
      </c>
      <c r="M139" s="90">
        <v>0</v>
      </c>
      <c r="N139" s="90">
        <v>0</v>
      </c>
      <c r="O139" s="90">
        <v>0</v>
      </c>
      <c r="P139" s="90">
        <v>0</v>
      </c>
      <c r="Q139" s="90">
        <v>0</v>
      </c>
      <c r="R139" s="90">
        <v>0</v>
      </c>
      <c r="S139" s="100">
        <f t="shared" si="9"/>
        <v>500</v>
      </c>
      <c r="T139" s="461" t="b">
        <f t="shared" si="1"/>
        <v>1</v>
      </c>
    </row>
    <row r="140" spans="1:20" ht="56.25" customHeight="1">
      <c r="A140" s="87">
        <v>53</v>
      </c>
      <c r="B140" s="88" t="s">
        <v>855</v>
      </c>
      <c r="C140" s="459" t="s">
        <v>1378</v>
      </c>
      <c r="D140" s="462">
        <v>530204</v>
      </c>
      <c r="E140" s="455" t="s">
        <v>1394</v>
      </c>
      <c r="F140" s="94">
        <v>500</v>
      </c>
      <c r="G140" s="90">
        <v>0</v>
      </c>
      <c r="H140" s="90">
        <v>500</v>
      </c>
      <c r="I140" s="90">
        <v>0</v>
      </c>
      <c r="J140" s="90">
        <v>0</v>
      </c>
      <c r="K140" s="90">
        <v>0</v>
      </c>
      <c r="L140" s="90">
        <v>0</v>
      </c>
      <c r="M140" s="90">
        <v>0</v>
      </c>
      <c r="N140" s="90">
        <v>0</v>
      </c>
      <c r="O140" s="90">
        <v>0</v>
      </c>
      <c r="P140" s="90">
        <v>0</v>
      </c>
      <c r="Q140" s="90">
        <v>0</v>
      </c>
      <c r="R140" s="90">
        <v>0</v>
      </c>
      <c r="S140" s="100">
        <f t="shared" si="9"/>
        <v>500</v>
      </c>
      <c r="T140" s="461" t="b">
        <f t="shared" si="1"/>
        <v>1</v>
      </c>
    </row>
    <row r="141" spans="1:20" ht="30">
      <c r="A141" s="87" t="str">
        <f t="shared" si="7"/>
        <v>53</v>
      </c>
      <c r="B141" s="88" t="s">
        <v>855</v>
      </c>
      <c r="C141" s="459" t="s">
        <v>1431</v>
      </c>
      <c r="D141" s="462" t="s">
        <v>1395</v>
      </c>
      <c r="E141" s="455" t="s">
        <v>1396</v>
      </c>
      <c r="F141" s="94">
        <v>166</v>
      </c>
      <c r="G141" s="90">
        <v>0</v>
      </c>
      <c r="H141" s="90">
        <v>35</v>
      </c>
      <c r="I141" s="90">
        <v>0</v>
      </c>
      <c r="J141" s="90">
        <v>0</v>
      </c>
      <c r="K141" s="90">
        <f>36-0.33</f>
        <v>35.67</v>
      </c>
      <c r="L141" s="90">
        <v>0</v>
      </c>
      <c r="M141" s="90">
        <v>0</v>
      </c>
      <c r="N141" s="90">
        <v>40</v>
      </c>
      <c r="O141" s="90">
        <v>27.66</v>
      </c>
      <c r="P141" s="90">
        <v>27.67</v>
      </c>
      <c r="Q141" s="90">
        <v>0</v>
      </c>
      <c r="R141" s="90">
        <v>0</v>
      </c>
      <c r="S141" s="100">
        <f t="shared" si="9"/>
        <v>166</v>
      </c>
      <c r="T141" s="461" t="b">
        <f t="shared" si="1"/>
        <v>1</v>
      </c>
    </row>
    <row r="142" spans="1:20" ht="30">
      <c r="A142" s="87" t="str">
        <f t="shared" si="7"/>
        <v>53</v>
      </c>
      <c r="B142" s="88" t="s">
        <v>855</v>
      </c>
      <c r="C142" s="459" t="s">
        <v>1431</v>
      </c>
      <c r="D142" s="462" t="s">
        <v>1397</v>
      </c>
      <c r="E142" s="455" t="s">
        <v>1398</v>
      </c>
      <c r="F142" s="94">
        <v>17885</v>
      </c>
      <c r="G142" s="90">
        <v>0</v>
      </c>
      <c r="H142" s="90">
        <v>1625.909090909091</v>
      </c>
      <c r="I142" s="90">
        <v>1625.909090909091</v>
      </c>
      <c r="J142" s="90">
        <v>1625.909090909091</v>
      </c>
      <c r="K142" s="90">
        <v>1625.909090909091</v>
      </c>
      <c r="L142" s="90">
        <v>1625.909090909091</v>
      </c>
      <c r="M142" s="90">
        <v>1625.909090909091</v>
      </c>
      <c r="N142" s="90">
        <v>1625.909090909091</v>
      </c>
      <c r="O142" s="90">
        <v>1625.909090909091</v>
      </c>
      <c r="P142" s="90">
        <v>1625.909090909091</v>
      </c>
      <c r="Q142" s="90">
        <v>1625.909090909091</v>
      </c>
      <c r="R142" s="90">
        <v>1625.909090909091</v>
      </c>
      <c r="S142" s="100">
        <f t="shared" si="9"/>
        <v>17885.000000000004</v>
      </c>
      <c r="T142" s="461" t="b">
        <f t="shared" si="1"/>
        <v>1</v>
      </c>
    </row>
    <row r="143" spans="1:20" ht="31.5">
      <c r="A143" s="87" t="str">
        <f t="shared" si="7"/>
        <v>53</v>
      </c>
      <c r="B143" s="88" t="s">
        <v>855</v>
      </c>
      <c r="C143" s="459" t="s">
        <v>1432</v>
      </c>
      <c r="D143" s="462" t="s">
        <v>1399</v>
      </c>
      <c r="E143" s="455" t="s">
        <v>1400</v>
      </c>
      <c r="F143" s="94">
        <v>7491</v>
      </c>
      <c r="G143" s="90">
        <v>0</v>
      </c>
      <c r="H143" s="90">
        <v>0</v>
      </c>
      <c r="I143" s="90">
        <v>0</v>
      </c>
      <c r="J143" s="90">
        <v>3500</v>
      </c>
      <c r="K143" s="90">
        <v>0</v>
      </c>
      <c r="L143" s="90">
        <v>0</v>
      </c>
      <c r="M143" s="90">
        <v>0</v>
      </c>
      <c r="N143" s="90">
        <v>3991</v>
      </c>
      <c r="O143" s="90">
        <v>0</v>
      </c>
      <c r="P143" s="90">
        <v>0</v>
      </c>
      <c r="Q143" s="90">
        <v>0</v>
      </c>
      <c r="R143" s="90">
        <v>0</v>
      </c>
      <c r="S143" s="100">
        <f t="shared" si="9"/>
        <v>7491</v>
      </c>
      <c r="T143" s="461" t="b">
        <f t="shared" si="1"/>
        <v>1</v>
      </c>
    </row>
    <row r="144" spans="1:20" ht="30">
      <c r="A144" s="87" t="str">
        <f t="shared" si="7"/>
        <v>53</v>
      </c>
      <c r="B144" s="88" t="s">
        <v>855</v>
      </c>
      <c r="C144" s="459" t="s">
        <v>1432</v>
      </c>
      <c r="D144" s="462" t="s">
        <v>1401</v>
      </c>
      <c r="E144" s="455" t="s">
        <v>1402</v>
      </c>
      <c r="F144" s="94">
        <v>18760.759999999998</v>
      </c>
      <c r="G144" s="90">
        <v>0</v>
      </c>
      <c r="H144" s="90">
        <v>2000</v>
      </c>
      <c r="I144" s="90">
        <v>1850</v>
      </c>
      <c r="J144" s="90">
        <v>5000</v>
      </c>
      <c r="K144" s="90">
        <v>0</v>
      </c>
      <c r="L144" s="90">
        <v>5000</v>
      </c>
      <c r="M144" s="90">
        <v>1200</v>
      </c>
      <c r="N144" s="90">
        <v>2000</v>
      </c>
      <c r="O144" s="90">
        <v>1710.76</v>
      </c>
      <c r="P144" s="90">
        <v>0</v>
      </c>
      <c r="Q144" s="90">
        <v>0</v>
      </c>
      <c r="R144" s="90">
        <v>0</v>
      </c>
      <c r="S144" s="100">
        <f t="shared" si="9"/>
        <v>18760.759999999998</v>
      </c>
      <c r="T144" s="461" t="b">
        <f t="shared" si="1"/>
        <v>1</v>
      </c>
    </row>
    <row r="145" spans="1:20" ht="30">
      <c r="A145" s="87" t="str">
        <f t="shared" si="7"/>
        <v>53</v>
      </c>
      <c r="B145" s="88" t="s">
        <v>855</v>
      </c>
      <c r="C145" s="459" t="s">
        <v>1155</v>
      </c>
      <c r="D145" s="462" t="s">
        <v>1401</v>
      </c>
      <c r="E145" s="455" t="s">
        <v>1402</v>
      </c>
      <c r="F145" s="94">
        <v>3000</v>
      </c>
      <c r="G145" s="90">
        <v>0</v>
      </c>
      <c r="H145" s="90">
        <v>0</v>
      </c>
      <c r="I145" s="90">
        <v>0</v>
      </c>
      <c r="J145" s="90">
        <v>1550</v>
      </c>
      <c r="K145" s="90">
        <v>0</v>
      </c>
      <c r="L145" s="90">
        <v>0</v>
      </c>
      <c r="M145" s="90">
        <v>1450</v>
      </c>
      <c r="N145" s="90">
        <v>0</v>
      </c>
      <c r="O145" s="90">
        <v>0</v>
      </c>
      <c r="P145" s="90">
        <v>0</v>
      </c>
      <c r="Q145" s="90">
        <v>0</v>
      </c>
      <c r="R145" s="90">
        <v>0</v>
      </c>
      <c r="S145" s="100">
        <f t="shared" si="9"/>
        <v>3000</v>
      </c>
      <c r="T145" s="461" t="b">
        <f t="shared" si="1"/>
        <v>1</v>
      </c>
    </row>
    <row r="146" spans="1:20" ht="30">
      <c r="A146" s="87" t="str">
        <f t="shared" si="7"/>
        <v>53</v>
      </c>
      <c r="B146" s="88" t="s">
        <v>855</v>
      </c>
      <c r="C146" s="459" t="s">
        <v>1433</v>
      </c>
      <c r="D146" s="462" t="s">
        <v>1401</v>
      </c>
      <c r="E146" s="455" t="s">
        <v>1402</v>
      </c>
      <c r="F146" s="94">
        <v>7000</v>
      </c>
      <c r="G146" s="90">
        <v>0</v>
      </c>
      <c r="H146" s="90">
        <v>0</v>
      </c>
      <c r="I146" s="90">
        <v>2500</v>
      </c>
      <c r="J146" s="90">
        <v>0</v>
      </c>
      <c r="K146" s="90">
        <v>0</v>
      </c>
      <c r="L146" s="90">
        <v>3000</v>
      </c>
      <c r="M146" s="90">
        <v>0</v>
      </c>
      <c r="N146" s="90">
        <v>0</v>
      </c>
      <c r="O146" s="90">
        <v>0</v>
      </c>
      <c r="P146" s="90">
        <v>1500</v>
      </c>
      <c r="Q146" s="90">
        <v>0</v>
      </c>
      <c r="R146" s="90">
        <v>0</v>
      </c>
      <c r="S146" s="100">
        <f t="shared" si="9"/>
        <v>7000</v>
      </c>
      <c r="T146" s="461" t="b">
        <f t="shared" si="1"/>
        <v>1</v>
      </c>
    </row>
    <row r="147" spans="1:20" ht="30">
      <c r="A147" s="87" t="str">
        <f t="shared" si="7"/>
        <v>53</v>
      </c>
      <c r="B147" s="88" t="s">
        <v>855</v>
      </c>
      <c r="C147" s="459" t="s">
        <v>1373</v>
      </c>
      <c r="D147" s="462" t="s">
        <v>1401</v>
      </c>
      <c r="E147" s="455" t="s">
        <v>1402</v>
      </c>
      <c r="F147" s="94">
        <v>5000</v>
      </c>
      <c r="G147" s="90">
        <v>0</v>
      </c>
      <c r="H147" s="90">
        <v>0</v>
      </c>
      <c r="I147" s="90">
        <v>0</v>
      </c>
      <c r="J147" s="90">
        <v>1800</v>
      </c>
      <c r="K147" s="90">
        <v>0</v>
      </c>
      <c r="L147" s="90">
        <v>1500</v>
      </c>
      <c r="M147" s="90">
        <v>0</v>
      </c>
      <c r="N147" s="90">
        <v>0</v>
      </c>
      <c r="O147" s="90">
        <v>1700</v>
      </c>
      <c r="P147" s="90">
        <v>0</v>
      </c>
      <c r="Q147" s="90">
        <v>0</v>
      </c>
      <c r="R147" s="90">
        <v>0</v>
      </c>
      <c r="S147" s="100">
        <f t="shared" si="9"/>
        <v>5000</v>
      </c>
      <c r="T147" s="461" t="b">
        <f t="shared" si="1"/>
        <v>1</v>
      </c>
    </row>
    <row r="148" spans="1:20" ht="30">
      <c r="A148" s="87" t="str">
        <f t="shared" si="7"/>
        <v>53</v>
      </c>
      <c r="B148" s="88" t="s">
        <v>855</v>
      </c>
      <c r="C148" s="459" t="s">
        <v>1432</v>
      </c>
      <c r="D148" s="462" t="s">
        <v>1403</v>
      </c>
      <c r="E148" s="455" t="s">
        <v>1404</v>
      </c>
      <c r="F148" s="94">
        <v>13456</v>
      </c>
      <c r="G148" s="90">
        <v>0</v>
      </c>
      <c r="H148" s="90">
        <v>1223.2727272727273</v>
      </c>
      <c r="I148" s="90">
        <v>1223.2727272727273</v>
      </c>
      <c r="J148" s="90">
        <v>1223.2727272727273</v>
      </c>
      <c r="K148" s="90">
        <v>1223.2727272727273</v>
      </c>
      <c r="L148" s="90">
        <v>1223.2727272727273</v>
      </c>
      <c r="M148" s="90">
        <v>1223.2727272727273</v>
      </c>
      <c r="N148" s="90">
        <v>1223.2727272727273</v>
      </c>
      <c r="O148" s="90">
        <v>1223.2727272727273</v>
      </c>
      <c r="P148" s="90">
        <v>1223.2727272727273</v>
      </c>
      <c r="Q148" s="90">
        <v>1223.2727272727273</v>
      </c>
      <c r="R148" s="90">
        <v>1223.2727272727273</v>
      </c>
      <c r="S148" s="100">
        <f t="shared" si="9"/>
        <v>13456.000000000002</v>
      </c>
      <c r="T148" s="461" t="b">
        <f t="shared" si="1"/>
        <v>1</v>
      </c>
    </row>
    <row r="149" spans="1:20" ht="30">
      <c r="A149" s="87" t="str">
        <f t="shared" si="7"/>
        <v>53</v>
      </c>
      <c r="B149" s="88" t="s">
        <v>855</v>
      </c>
      <c r="C149" s="459" t="s">
        <v>858</v>
      </c>
      <c r="D149" s="462" t="s">
        <v>1405</v>
      </c>
      <c r="E149" s="455" t="s">
        <v>1406</v>
      </c>
      <c r="F149" s="94">
        <v>1000</v>
      </c>
      <c r="G149" s="90">
        <v>0</v>
      </c>
      <c r="H149" s="90">
        <v>0</v>
      </c>
      <c r="I149" s="90">
        <v>1000</v>
      </c>
      <c r="J149" s="90">
        <v>0</v>
      </c>
      <c r="K149" s="90">
        <v>0</v>
      </c>
      <c r="L149" s="90">
        <v>0</v>
      </c>
      <c r="M149" s="90">
        <v>0</v>
      </c>
      <c r="N149" s="90">
        <v>0</v>
      </c>
      <c r="O149" s="90">
        <v>0</v>
      </c>
      <c r="P149" s="90">
        <v>0</v>
      </c>
      <c r="Q149" s="90">
        <v>0</v>
      </c>
      <c r="R149" s="90">
        <v>0</v>
      </c>
      <c r="S149" s="100">
        <f t="shared" si="9"/>
        <v>1000</v>
      </c>
      <c r="T149" s="461" t="b">
        <f t="shared" si="1"/>
        <v>1</v>
      </c>
    </row>
    <row r="150" spans="1:20" ht="31.5">
      <c r="A150" s="87" t="str">
        <f t="shared" si="7"/>
        <v>53</v>
      </c>
      <c r="B150" s="88" t="s">
        <v>855</v>
      </c>
      <c r="C150" s="459" t="s">
        <v>1376</v>
      </c>
      <c r="D150" s="462" t="s">
        <v>1407</v>
      </c>
      <c r="E150" s="455" t="s">
        <v>1408</v>
      </c>
      <c r="F150" s="453">
        <v>134.4</v>
      </c>
      <c r="G150" s="90">
        <v>0</v>
      </c>
      <c r="H150" s="90">
        <v>134.4</v>
      </c>
      <c r="I150" s="90">
        <v>0</v>
      </c>
      <c r="J150" s="90">
        <v>0</v>
      </c>
      <c r="K150" s="90">
        <v>0</v>
      </c>
      <c r="L150" s="90">
        <v>0</v>
      </c>
      <c r="M150" s="90">
        <v>0</v>
      </c>
      <c r="N150" s="90">
        <v>0</v>
      </c>
      <c r="O150" s="90">
        <v>0</v>
      </c>
      <c r="P150" s="90">
        <v>0</v>
      </c>
      <c r="Q150" s="90">
        <v>0</v>
      </c>
      <c r="R150" s="90">
        <v>0</v>
      </c>
      <c r="S150" s="100">
        <f t="shared" si="9"/>
        <v>134.4</v>
      </c>
      <c r="T150" s="461" t="b">
        <f t="shared" si="1"/>
        <v>1</v>
      </c>
    </row>
    <row r="151" spans="1:20" ht="30">
      <c r="A151" s="87" t="str">
        <f t="shared" si="7"/>
        <v>53</v>
      </c>
      <c r="B151" s="88" t="s">
        <v>855</v>
      </c>
      <c r="C151" s="459" t="s">
        <v>1431</v>
      </c>
      <c r="D151" s="462" t="s">
        <v>1409</v>
      </c>
      <c r="E151" s="455" t="s">
        <v>1410</v>
      </c>
      <c r="F151" s="94">
        <v>3622.6</v>
      </c>
      <c r="G151" s="90">
        <v>0</v>
      </c>
      <c r="H151" s="90">
        <v>329.32727272727271</v>
      </c>
      <c r="I151" s="90">
        <v>329.32727272727271</v>
      </c>
      <c r="J151" s="90">
        <v>329.32727272727271</v>
      </c>
      <c r="K151" s="90">
        <v>329.32727272727271</v>
      </c>
      <c r="L151" s="90">
        <v>329.32727272727271</v>
      </c>
      <c r="M151" s="90">
        <v>329.32727272727271</v>
      </c>
      <c r="N151" s="90">
        <v>329.32727272727271</v>
      </c>
      <c r="O151" s="90">
        <v>329.32727272727271</v>
      </c>
      <c r="P151" s="90">
        <v>329.32727272727271</v>
      </c>
      <c r="Q151" s="90">
        <v>329.32727272727271</v>
      </c>
      <c r="R151" s="90">
        <v>329.32727272727271</v>
      </c>
      <c r="S151" s="100">
        <f t="shared" si="9"/>
        <v>3622.6000000000004</v>
      </c>
      <c r="T151" s="461" t="b">
        <f t="shared" si="1"/>
        <v>1</v>
      </c>
    </row>
    <row r="152" spans="1:20" ht="31.5">
      <c r="A152" s="87" t="str">
        <f t="shared" si="7"/>
        <v>53</v>
      </c>
      <c r="B152" s="88" t="s">
        <v>855</v>
      </c>
      <c r="C152" s="459" t="s">
        <v>1378</v>
      </c>
      <c r="D152" s="462" t="s">
        <v>1411</v>
      </c>
      <c r="E152" s="455" t="s">
        <v>1412</v>
      </c>
      <c r="F152" s="94">
        <v>10978.24</v>
      </c>
      <c r="G152" s="90">
        <v>0</v>
      </c>
      <c r="H152" s="90">
        <v>0</v>
      </c>
      <c r="I152" s="90">
        <v>0</v>
      </c>
      <c r="J152" s="94">
        <v>10978.24</v>
      </c>
      <c r="K152" s="90">
        <v>0</v>
      </c>
      <c r="L152" s="90">
        <v>0</v>
      </c>
      <c r="M152" s="90">
        <v>0</v>
      </c>
      <c r="N152" s="90">
        <v>0</v>
      </c>
      <c r="O152" s="90">
        <v>0</v>
      </c>
      <c r="P152" s="90">
        <v>0</v>
      </c>
      <c r="Q152" s="90">
        <v>0</v>
      </c>
      <c r="R152" s="90">
        <v>0</v>
      </c>
      <c r="S152" s="100">
        <f t="shared" si="9"/>
        <v>10978.24</v>
      </c>
      <c r="T152" s="461" t="b">
        <f t="shared" si="1"/>
        <v>1</v>
      </c>
    </row>
    <row r="153" spans="1:20" ht="30">
      <c r="A153" s="87" t="str">
        <f t="shared" si="7"/>
        <v>53</v>
      </c>
      <c r="B153" s="88" t="s">
        <v>855</v>
      </c>
      <c r="C153" s="459" t="s">
        <v>1431</v>
      </c>
      <c r="D153" s="462" t="s">
        <v>1413</v>
      </c>
      <c r="E153" s="455" t="s">
        <v>1414</v>
      </c>
      <c r="F153" s="94">
        <v>16031</v>
      </c>
      <c r="G153" s="90">
        <v>0</v>
      </c>
      <c r="H153" s="90">
        <v>1457.3636363636363</v>
      </c>
      <c r="I153" s="90">
        <v>1457.3636363636363</v>
      </c>
      <c r="J153" s="90">
        <v>1457.3636363636363</v>
      </c>
      <c r="K153" s="90">
        <v>1457.3636363636363</v>
      </c>
      <c r="L153" s="90">
        <v>1457.3636363636363</v>
      </c>
      <c r="M153" s="90">
        <v>1457.3636363636363</v>
      </c>
      <c r="N153" s="90">
        <v>1457.3636363636363</v>
      </c>
      <c r="O153" s="90">
        <v>1457.3636363636363</v>
      </c>
      <c r="P153" s="90">
        <v>1457.3636363636363</v>
      </c>
      <c r="Q153" s="90">
        <v>1457.3636363636363</v>
      </c>
      <c r="R153" s="90">
        <v>1457.3636363636363</v>
      </c>
      <c r="S153" s="100">
        <f t="shared" si="9"/>
        <v>16030.999999999998</v>
      </c>
      <c r="T153" s="461" t="b">
        <f t="shared" si="1"/>
        <v>1</v>
      </c>
    </row>
    <row r="154" spans="1:20" ht="30">
      <c r="A154" s="87" t="str">
        <f t="shared" si="7"/>
        <v>53</v>
      </c>
      <c r="B154" s="88" t="s">
        <v>855</v>
      </c>
      <c r="C154" s="459" t="s">
        <v>1432</v>
      </c>
      <c r="D154" s="462" t="s">
        <v>1415</v>
      </c>
      <c r="E154" s="455" t="s">
        <v>1416</v>
      </c>
      <c r="F154" s="94">
        <v>3003</v>
      </c>
      <c r="G154" s="90">
        <v>0</v>
      </c>
      <c r="H154" s="90">
        <v>1000</v>
      </c>
      <c r="I154" s="90">
        <v>803</v>
      </c>
      <c r="J154" s="90">
        <v>1200</v>
      </c>
      <c r="K154" s="90">
        <v>0</v>
      </c>
      <c r="L154" s="90">
        <v>0</v>
      </c>
      <c r="M154" s="90">
        <v>0</v>
      </c>
      <c r="N154" s="90">
        <v>0</v>
      </c>
      <c r="O154" s="90">
        <v>0</v>
      </c>
      <c r="P154" s="90">
        <v>0</v>
      </c>
      <c r="Q154" s="90">
        <v>0</v>
      </c>
      <c r="R154" s="90">
        <v>0</v>
      </c>
      <c r="S154" s="100">
        <f t="shared" si="9"/>
        <v>3003</v>
      </c>
      <c r="T154" s="461" t="b">
        <f t="shared" si="1"/>
        <v>1</v>
      </c>
    </row>
    <row r="155" spans="1:20" ht="30">
      <c r="A155" s="87" t="str">
        <f t="shared" si="7"/>
        <v>53</v>
      </c>
      <c r="B155" s="88" t="s">
        <v>855</v>
      </c>
      <c r="C155" s="459" t="s">
        <v>1432</v>
      </c>
      <c r="D155" s="462" t="s">
        <v>1417</v>
      </c>
      <c r="E155" s="455" t="s">
        <v>1418</v>
      </c>
      <c r="F155" s="94">
        <v>3178.46</v>
      </c>
      <c r="G155" s="90">
        <v>0</v>
      </c>
      <c r="H155" s="90">
        <v>2000</v>
      </c>
      <c r="I155" s="90">
        <v>700</v>
      </c>
      <c r="J155" s="90">
        <v>478.46</v>
      </c>
      <c r="K155" s="90">
        <v>0</v>
      </c>
      <c r="L155" s="90">
        <v>0</v>
      </c>
      <c r="M155" s="90">
        <v>0</v>
      </c>
      <c r="N155" s="90">
        <v>0</v>
      </c>
      <c r="O155" s="90">
        <v>0</v>
      </c>
      <c r="P155" s="90">
        <v>0</v>
      </c>
      <c r="Q155" s="90">
        <v>0</v>
      </c>
      <c r="R155" s="90">
        <v>0</v>
      </c>
      <c r="S155" s="100">
        <f t="shared" ref="S155:S172" si="12">SUM(G155:R155)</f>
        <v>3178.46</v>
      </c>
      <c r="T155" s="461" t="b">
        <f t="shared" si="1"/>
        <v>1</v>
      </c>
    </row>
    <row r="156" spans="1:20" ht="47.25">
      <c r="A156" s="87" t="str">
        <f t="shared" si="7"/>
        <v>53</v>
      </c>
      <c r="B156" s="88" t="s">
        <v>855</v>
      </c>
      <c r="C156" s="459" t="s">
        <v>1432</v>
      </c>
      <c r="D156" s="462" t="s">
        <v>1419</v>
      </c>
      <c r="E156" s="455" t="s">
        <v>1420</v>
      </c>
      <c r="F156" s="94">
        <v>4500</v>
      </c>
      <c r="G156" s="463">
        <v>0</v>
      </c>
      <c r="H156" s="463">
        <v>2000</v>
      </c>
      <c r="I156" s="463">
        <v>0</v>
      </c>
      <c r="J156" s="463">
        <v>1000</v>
      </c>
      <c r="K156" s="463">
        <v>1500</v>
      </c>
      <c r="L156" s="463">
        <v>0</v>
      </c>
      <c r="M156" s="463">
        <v>0</v>
      </c>
      <c r="N156" s="463">
        <v>0</v>
      </c>
      <c r="O156" s="463">
        <v>0</v>
      </c>
      <c r="P156" s="463">
        <v>0</v>
      </c>
      <c r="Q156" s="463">
        <v>0</v>
      </c>
      <c r="R156" s="463">
        <v>0</v>
      </c>
      <c r="S156" s="100">
        <f t="shared" si="12"/>
        <v>4500</v>
      </c>
      <c r="T156" s="461" t="b">
        <f t="shared" si="1"/>
        <v>1</v>
      </c>
    </row>
    <row r="157" spans="1:20" ht="30">
      <c r="A157" s="87" t="str">
        <f t="shared" si="7"/>
        <v>53</v>
      </c>
      <c r="B157" s="88" t="s">
        <v>855</v>
      </c>
      <c r="C157" s="459" t="s">
        <v>1432</v>
      </c>
      <c r="D157" s="462" t="s">
        <v>1421</v>
      </c>
      <c r="E157" s="455" t="s">
        <v>1422</v>
      </c>
      <c r="F157" s="94">
        <v>11700</v>
      </c>
      <c r="G157" s="463">
        <v>0</v>
      </c>
      <c r="H157" s="463">
        <v>1063.6363636363637</v>
      </c>
      <c r="I157" s="463">
        <v>1063.6363636363637</v>
      </c>
      <c r="J157" s="463">
        <v>1063.6363636363637</v>
      </c>
      <c r="K157" s="463">
        <v>1063.6363636363637</v>
      </c>
      <c r="L157" s="463">
        <v>1063.6363636363637</v>
      </c>
      <c r="M157" s="463">
        <v>1063.6363636363637</v>
      </c>
      <c r="N157" s="463">
        <v>1063.6363636363637</v>
      </c>
      <c r="O157" s="463">
        <v>1063.6363636363637</v>
      </c>
      <c r="P157" s="463">
        <v>1063.6363636363637</v>
      </c>
      <c r="Q157" s="463">
        <v>1063.6363636363637</v>
      </c>
      <c r="R157" s="463">
        <v>1063.6363636363637</v>
      </c>
      <c r="S157" s="100">
        <f t="shared" si="12"/>
        <v>11700.000000000002</v>
      </c>
      <c r="T157" s="461" t="b">
        <f t="shared" si="1"/>
        <v>1</v>
      </c>
    </row>
    <row r="158" spans="1:20" ht="30">
      <c r="A158" s="87" t="str">
        <f t="shared" si="7"/>
        <v>53</v>
      </c>
      <c r="B158" s="88" t="s">
        <v>855</v>
      </c>
      <c r="C158" s="459" t="s">
        <v>1370</v>
      </c>
      <c r="D158" s="462" t="s">
        <v>1423</v>
      </c>
      <c r="E158" s="455" t="s">
        <v>1424</v>
      </c>
      <c r="F158" s="94">
        <v>10402.941584</v>
      </c>
      <c r="G158" s="94">
        <v>0</v>
      </c>
      <c r="H158" s="94">
        <v>0</v>
      </c>
      <c r="I158" s="94">
        <v>10402.941584</v>
      </c>
      <c r="J158" s="463">
        <v>0</v>
      </c>
      <c r="K158" s="463">
        <v>0</v>
      </c>
      <c r="L158" s="463">
        <v>0</v>
      </c>
      <c r="M158" s="463">
        <v>0</v>
      </c>
      <c r="N158" s="463">
        <v>0</v>
      </c>
      <c r="O158" s="463">
        <v>0</v>
      </c>
      <c r="P158" s="463">
        <v>0</v>
      </c>
      <c r="Q158" s="463">
        <v>0</v>
      </c>
      <c r="R158" s="463">
        <v>0</v>
      </c>
      <c r="S158" s="100">
        <f t="shared" si="12"/>
        <v>10402.941584</v>
      </c>
      <c r="T158" s="461" t="b">
        <f t="shared" ref="T158:T172" si="13">+S158=F158</f>
        <v>1</v>
      </c>
    </row>
    <row r="159" spans="1:20" ht="30">
      <c r="A159" s="87" t="str">
        <f t="shared" si="7"/>
        <v>53</v>
      </c>
      <c r="B159" s="88" t="s">
        <v>855</v>
      </c>
      <c r="C159" s="459" t="s">
        <v>1427</v>
      </c>
      <c r="D159" s="462" t="s">
        <v>1423</v>
      </c>
      <c r="E159" s="455" t="s">
        <v>1424</v>
      </c>
      <c r="F159" s="94">
        <v>1935.259744</v>
      </c>
      <c r="G159" s="94">
        <v>0</v>
      </c>
      <c r="H159" s="94">
        <v>0</v>
      </c>
      <c r="I159" s="94">
        <v>1935.259744</v>
      </c>
      <c r="J159" s="463">
        <v>0</v>
      </c>
      <c r="K159" s="463">
        <v>0</v>
      </c>
      <c r="L159" s="463">
        <v>0</v>
      </c>
      <c r="M159" s="463">
        <v>0</v>
      </c>
      <c r="N159" s="463">
        <v>0</v>
      </c>
      <c r="O159" s="463">
        <v>0</v>
      </c>
      <c r="P159" s="463">
        <v>0</v>
      </c>
      <c r="Q159" s="463">
        <v>0</v>
      </c>
      <c r="R159" s="463">
        <v>0</v>
      </c>
      <c r="S159" s="100">
        <f t="shared" si="12"/>
        <v>1935.259744</v>
      </c>
      <c r="T159" s="461" t="b">
        <f t="shared" si="13"/>
        <v>1</v>
      </c>
    </row>
    <row r="160" spans="1:20" ht="30">
      <c r="A160" s="87" t="str">
        <f t="shared" si="7"/>
        <v>53</v>
      </c>
      <c r="B160" s="88" t="s">
        <v>855</v>
      </c>
      <c r="C160" s="459" t="s">
        <v>1019</v>
      </c>
      <c r="D160" s="462" t="s">
        <v>1423</v>
      </c>
      <c r="E160" s="455" t="s">
        <v>1424</v>
      </c>
      <c r="F160" s="94">
        <v>2806.188416</v>
      </c>
      <c r="G160" s="94">
        <v>0</v>
      </c>
      <c r="H160" s="94">
        <v>0</v>
      </c>
      <c r="I160" s="94">
        <v>2806.188416</v>
      </c>
      <c r="J160" s="463">
        <v>0</v>
      </c>
      <c r="K160" s="463">
        <v>0</v>
      </c>
      <c r="L160" s="463">
        <v>0</v>
      </c>
      <c r="M160" s="463">
        <v>0</v>
      </c>
      <c r="N160" s="463">
        <v>0</v>
      </c>
      <c r="O160" s="463">
        <v>0</v>
      </c>
      <c r="P160" s="463">
        <v>0</v>
      </c>
      <c r="Q160" s="463">
        <v>0</v>
      </c>
      <c r="R160" s="463">
        <v>0</v>
      </c>
      <c r="S160" s="100">
        <f t="shared" si="12"/>
        <v>2806.188416</v>
      </c>
      <c r="T160" s="461" t="b">
        <f t="shared" si="13"/>
        <v>1</v>
      </c>
    </row>
    <row r="161" spans="1:20" ht="30">
      <c r="A161" s="87" t="str">
        <f t="shared" si="7"/>
        <v>53</v>
      </c>
      <c r="B161" s="88" t="s">
        <v>855</v>
      </c>
      <c r="C161" s="459" t="s">
        <v>958</v>
      </c>
      <c r="D161" s="462" t="s">
        <v>1423</v>
      </c>
      <c r="E161" s="455" t="s">
        <v>1424</v>
      </c>
      <c r="F161" s="94">
        <v>2785.942528</v>
      </c>
      <c r="G161" s="94">
        <v>0</v>
      </c>
      <c r="H161" s="94">
        <v>0</v>
      </c>
      <c r="I161" s="94">
        <v>2785.942528</v>
      </c>
      <c r="J161" s="463">
        <v>0</v>
      </c>
      <c r="K161" s="463">
        <v>0</v>
      </c>
      <c r="L161" s="463">
        <v>0</v>
      </c>
      <c r="M161" s="463">
        <v>0</v>
      </c>
      <c r="N161" s="463">
        <v>0</v>
      </c>
      <c r="O161" s="463">
        <v>0</v>
      </c>
      <c r="P161" s="463">
        <v>0</v>
      </c>
      <c r="Q161" s="463">
        <v>0</v>
      </c>
      <c r="R161" s="463">
        <v>0</v>
      </c>
      <c r="S161" s="100">
        <f t="shared" si="12"/>
        <v>2785.942528</v>
      </c>
      <c r="T161" s="461" t="b">
        <f t="shared" si="13"/>
        <v>1</v>
      </c>
    </row>
    <row r="162" spans="1:20" ht="30">
      <c r="A162" s="87" t="str">
        <f t="shared" si="7"/>
        <v>53</v>
      </c>
      <c r="B162" s="88" t="s">
        <v>855</v>
      </c>
      <c r="C162" s="459" t="s">
        <v>858</v>
      </c>
      <c r="D162" s="462" t="s">
        <v>1423</v>
      </c>
      <c r="E162" s="455" t="s">
        <v>1424</v>
      </c>
      <c r="F162" s="94">
        <f>2520.477632-1000</f>
        <v>1520.4776320000001</v>
      </c>
      <c r="G162" s="94">
        <v>0</v>
      </c>
      <c r="H162" s="94">
        <v>0</v>
      </c>
      <c r="I162" s="94">
        <f>2520.477632-1000</f>
        <v>1520.4776320000001</v>
      </c>
      <c r="J162" s="463">
        <v>0</v>
      </c>
      <c r="K162" s="463">
        <v>0</v>
      </c>
      <c r="L162" s="463">
        <v>0</v>
      </c>
      <c r="M162" s="463">
        <v>0</v>
      </c>
      <c r="N162" s="463">
        <v>0</v>
      </c>
      <c r="O162" s="463">
        <v>0</v>
      </c>
      <c r="P162" s="463">
        <v>0</v>
      </c>
      <c r="Q162" s="463">
        <v>0</v>
      </c>
      <c r="R162" s="463">
        <v>0</v>
      </c>
      <c r="S162" s="100">
        <f t="shared" si="12"/>
        <v>1520.4776320000001</v>
      </c>
      <c r="T162" s="461" t="b">
        <f t="shared" si="13"/>
        <v>1</v>
      </c>
    </row>
    <row r="163" spans="1:20" ht="30">
      <c r="A163" s="87" t="str">
        <f t="shared" si="7"/>
        <v>53</v>
      </c>
      <c r="B163" s="88" t="s">
        <v>855</v>
      </c>
      <c r="C163" s="459" t="s">
        <v>1155</v>
      </c>
      <c r="D163" s="462" t="s">
        <v>1423</v>
      </c>
      <c r="E163" s="455" t="s">
        <v>1424</v>
      </c>
      <c r="F163" s="94">
        <f>2918.454912+1950</f>
        <v>4868.4549120000001</v>
      </c>
      <c r="G163" s="94">
        <v>0</v>
      </c>
      <c r="H163" s="94">
        <v>0</v>
      </c>
      <c r="I163" s="94">
        <f>2918.454912+1950</f>
        <v>4868.4549120000001</v>
      </c>
      <c r="J163" s="463">
        <v>0</v>
      </c>
      <c r="K163" s="463">
        <v>0</v>
      </c>
      <c r="L163" s="463">
        <v>0</v>
      </c>
      <c r="M163" s="463">
        <v>0</v>
      </c>
      <c r="N163" s="463">
        <v>0</v>
      </c>
      <c r="O163" s="463">
        <v>0</v>
      </c>
      <c r="P163" s="463">
        <v>0</v>
      </c>
      <c r="Q163" s="463">
        <v>0</v>
      </c>
      <c r="R163" s="463">
        <v>0</v>
      </c>
      <c r="S163" s="100">
        <f t="shared" si="12"/>
        <v>4868.4549120000001</v>
      </c>
      <c r="T163" s="461" t="b">
        <f t="shared" si="13"/>
        <v>1</v>
      </c>
    </row>
    <row r="164" spans="1:20" ht="30">
      <c r="A164" s="87" t="str">
        <f t="shared" si="7"/>
        <v>53</v>
      </c>
      <c r="B164" s="88" t="s">
        <v>855</v>
      </c>
      <c r="C164" s="459" t="s">
        <v>1369</v>
      </c>
      <c r="D164" s="462" t="s">
        <v>1423</v>
      </c>
      <c r="E164" s="455" t="s">
        <v>1424</v>
      </c>
      <c r="F164" s="94">
        <v>5023.2401120000004</v>
      </c>
      <c r="G164" s="94">
        <v>0</v>
      </c>
      <c r="H164" s="94">
        <v>0</v>
      </c>
      <c r="I164" s="94">
        <v>5023.2401120000004</v>
      </c>
      <c r="J164" s="463">
        <v>0</v>
      </c>
      <c r="K164" s="463">
        <v>0</v>
      </c>
      <c r="L164" s="463">
        <v>0</v>
      </c>
      <c r="M164" s="463">
        <v>0</v>
      </c>
      <c r="N164" s="463">
        <v>0</v>
      </c>
      <c r="O164" s="463">
        <v>0</v>
      </c>
      <c r="P164" s="463">
        <v>0</v>
      </c>
      <c r="Q164" s="463">
        <v>0</v>
      </c>
      <c r="R164" s="463">
        <v>0</v>
      </c>
      <c r="S164" s="100">
        <f t="shared" si="12"/>
        <v>5023.2401120000004</v>
      </c>
      <c r="T164" s="461" t="b">
        <f t="shared" si="13"/>
        <v>1</v>
      </c>
    </row>
    <row r="165" spans="1:20" ht="30">
      <c r="A165" s="87" t="str">
        <f t="shared" si="7"/>
        <v>53</v>
      </c>
      <c r="B165" s="88" t="s">
        <v>855</v>
      </c>
      <c r="C165" s="459" t="s">
        <v>1433</v>
      </c>
      <c r="D165" s="462" t="s">
        <v>1423</v>
      </c>
      <c r="E165" s="455" t="s">
        <v>1424</v>
      </c>
      <c r="F165" s="94">
        <f>1857.196272+5070</f>
        <v>6927.1962720000001</v>
      </c>
      <c r="G165" s="94">
        <v>0</v>
      </c>
      <c r="H165" s="94">
        <v>0</v>
      </c>
      <c r="I165" s="94">
        <f>1857.196272+5070</f>
        <v>6927.1962720000001</v>
      </c>
      <c r="J165" s="463">
        <v>0</v>
      </c>
      <c r="K165" s="463">
        <v>0</v>
      </c>
      <c r="L165" s="463">
        <v>0</v>
      </c>
      <c r="M165" s="463">
        <v>0</v>
      </c>
      <c r="N165" s="463">
        <v>0</v>
      </c>
      <c r="O165" s="463">
        <v>0</v>
      </c>
      <c r="P165" s="463">
        <v>0</v>
      </c>
      <c r="Q165" s="463">
        <v>0</v>
      </c>
      <c r="R165" s="463">
        <v>0</v>
      </c>
      <c r="S165" s="100">
        <f t="shared" si="12"/>
        <v>6927.1962720000001</v>
      </c>
      <c r="T165" s="461" t="b">
        <f t="shared" si="13"/>
        <v>1</v>
      </c>
    </row>
    <row r="166" spans="1:20" ht="30">
      <c r="A166" s="87" t="str">
        <f t="shared" si="7"/>
        <v>53</v>
      </c>
      <c r="B166" s="88" t="s">
        <v>855</v>
      </c>
      <c r="C166" s="459" t="s">
        <v>1373</v>
      </c>
      <c r="D166" s="462" t="s">
        <v>1423</v>
      </c>
      <c r="E166" s="455" t="s">
        <v>1424</v>
      </c>
      <c r="F166" s="94">
        <f>4680</f>
        <v>4680</v>
      </c>
      <c r="G166" s="94">
        <v>0</v>
      </c>
      <c r="H166" s="94">
        <v>0</v>
      </c>
      <c r="I166" s="94">
        <f>4680</f>
        <v>4680</v>
      </c>
      <c r="J166" s="463">
        <v>0</v>
      </c>
      <c r="K166" s="463">
        <v>0</v>
      </c>
      <c r="L166" s="463">
        <v>0</v>
      </c>
      <c r="M166" s="463">
        <v>0</v>
      </c>
      <c r="N166" s="463">
        <v>0</v>
      </c>
      <c r="O166" s="463">
        <v>0</v>
      </c>
      <c r="P166" s="463">
        <v>0</v>
      </c>
      <c r="Q166" s="463">
        <v>0</v>
      </c>
      <c r="R166" s="463">
        <v>0</v>
      </c>
      <c r="S166" s="100">
        <f t="shared" si="12"/>
        <v>4680</v>
      </c>
      <c r="T166" s="461" t="b">
        <f t="shared" si="13"/>
        <v>1</v>
      </c>
    </row>
    <row r="167" spans="1:20" ht="30">
      <c r="A167" s="87" t="str">
        <f t="shared" si="7"/>
        <v>53</v>
      </c>
      <c r="B167" s="88" t="s">
        <v>855</v>
      </c>
      <c r="C167" s="459" t="s">
        <v>1377</v>
      </c>
      <c r="D167" s="462" t="s">
        <v>1423</v>
      </c>
      <c r="E167" s="455" t="s">
        <v>1424</v>
      </c>
      <c r="F167" s="94">
        <v>1609.9205119999999</v>
      </c>
      <c r="G167" s="94">
        <v>0</v>
      </c>
      <c r="H167" s="94">
        <v>0</v>
      </c>
      <c r="I167" s="94">
        <v>1609.9205119999999</v>
      </c>
      <c r="J167" s="463">
        <v>0</v>
      </c>
      <c r="K167" s="463">
        <v>0</v>
      </c>
      <c r="L167" s="463">
        <v>0</v>
      </c>
      <c r="M167" s="463">
        <v>0</v>
      </c>
      <c r="N167" s="463">
        <v>0</v>
      </c>
      <c r="O167" s="463">
        <v>0</v>
      </c>
      <c r="P167" s="463">
        <v>0</v>
      </c>
      <c r="Q167" s="463">
        <v>0</v>
      </c>
      <c r="R167" s="463">
        <v>0</v>
      </c>
      <c r="S167" s="100">
        <f t="shared" si="12"/>
        <v>1609.9205119999999</v>
      </c>
      <c r="T167" s="461" t="b">
        <f t="shared" si="13"/>
        <v>1</v>
      </c>
    </row>
    <row r="168" spans="1:20" ht="30">
      <c r="A168" s="87" t="str">
        <f t="shared" si="7"/>
        <v>53</v>
      </c>
      <c r="B168" s="88" t="s">
        <v>855</v>
      </c>
      <c r="C168" s="459" t="s">
        <v>1258</v>
      </c>
      <c r="D168" s="462" t="s">
        <v>1423</v>
      </c>
      <c r="E168" s="455" t="s">
        <v>1424</v>
      </c>
      <c r="F168" s="94">
        <v>3650.9887200000003</v>
      </c>
      <c r="G168" s="94">
        <v>0</v>
      </c>
      <c r="H168" s="94">
        <v>0</v>
      </c>
      <c r="I168" s="94">
        <v>3650.9887200000003</v>
      </c>
      <c r="J168" s="463">
        <v>0</v>
      </c>
      <c r="K168" s="463">
        <v>0</v>
      </c>
      <c r="L168" s="463">
        <v>0</v>
      </c>
      <c r="M168" s="463">
        <v>0</v>
      </c>
      <c r="N168" s="463">
        <v>0</v>
      </c>
      <c r="O168" s="463">
        <v>0</v>
      </c>
      <c r="P168" s="463">
        <v>0</v>
      </c>
      <c r="Q168" s="463">
        <v>0</v>
      </c>
      <c r="R168" s="463">
        <v>0</v>
      </c>
      <c r="S168" s="100">
        <f t="shared" si="12"/>
        <v>3650.9887200000003</v>
      </c>
      <c r="T168" s="461" t="b">
        <f t="shared" si="13"/>
        <v>1</v>
      </c>
    </row>
    <row r="169" spans="1:20" ht="30">
      <c r="A169" s="87" t="str">
        <f t="shared" si="7"/>
        <v>53</v>
      </c>
      <c r="B169" s="88" t="s">
        <v>855</v>
      </c>
      <c r="C169" s="459" t="s">
        <v>1432</v>
      </c>
      <c r="D169" s="462" t="s">
        <v>1423</v>
      </c>
      <c r="E169" s="455" t="s">
        <v>1424</v>
      </c>
      <c r="F169" s="94">
        <f>795.81+1</f>
        <v>796.81</v>
      </c>
      <c r="G169" s="94">
        <v>0</v>
      </c>
      <c r="H169" s="94">
        <v>0</v>
      </c>
      <c r="I169" s="94">
        <f>795.81+1</f>
        <v>796.81</v>
      </c>
      <c r="J169" s="463">
        <v>0</v>
      </c>
      <c r="K169" s="463">
        <v>0</v>
      </c>
      <c r="L169" s="463">
        <v>0</v>
      </c>
      <c r="M169" s="463">
        <v>0</v>
      </c>
      <c r="N169" s="463">
        <v>0</v>
      </c>
      <c r="O169" s="463">
        <v>0</v>
      </c>
      <c r="P169" s="463">
        <v>0</v>
      </c>
      <c r="Q169" s="463">
        <v>0</v>
      </c>
      <c r="R169" s="463">
        <v>0</v>
      </c>
      <c r="S169" s="100">
        <f t="shared" si="12"/>
        <v>796.81</v>
      </c>
      <c r="T169" s="461" t="b">
        <f t="shared" si="13"/>
        <v>1</v>
      </c>
    </row>
    <row r="170" spans="1:20" ht="30">
      <c r="A170" s="87" t="str">
        <f t="shared" si="7"/>
        <v>53</v>
      </c>
      <c r="B170" s="88" t="s">
        <v>855</v>
      </c>
      <c r="C170" s="459" t="s">
        <v>1374</v>
      </c>
      <c r="D170" s="462" t="s">
        <v>1423</v>
      </c>
      <c r="E170" s="455" t="s">
        <v>1424</v>
      </c>
      <c r="F170" s="94">
        <v>2996.9415840000001</v>
      </c>
      <c r="G170" s="94">
        <v>0</v>
      </c>
      <c r="H170" s="94">
        <v>0</v>
      </c>
      <c r="I170" s="94">
        <v>2996.9415840000001</v>
      </c>
      <c r="J170" s="463">
        <v>0</v>
      </c>
      <c r="K170" s="463">
        <v>0</v>
      </c>
      <c r="L170" s="463">
        <v>0</v>
      </c>
      <c r="M170" s="463">
        <v>0</v>
      </c>
      <c r="N170" s="463">
        <v>0</v>
      </c>
      <c r="O170" s="463">
        <v>0</v>
      </c>
      <c r="P170" s="463">
        <v>0</v>
      </c>
      <c r="Q170" s="463">
        <v>0</v>
      </c>
      <c r="R170" s="463">
        <v>0</v>
      </c>
      <c r="S170" s="100">
        <f t="shared" si="12"/>
        <v>2996.9415840000001</v>
      </c>
      <c r="T170" s="461" t="b">
        <f t="shared" si="13"/>
        <v>1</v>
      </c>
    </row>
    <row r="171" spans="1:20" ht="30">
      <c r="A171" s="87" t="str">
        <f t="shared" si="7"/>
        <v>53</v>
      </c>
      <c r="B171" s="88" t="s">
        <v>855</v>
      </c>
      <c r="C171" s="459" t="s">
        <v>1375</v>
      </c>
      <c r="D171" s="462" t="s">
        <v>1423</v>
      </c>
      <c r="E171" s="455" t="s">
        <v>1424</v>
      </c>
      <c r="F171" s="94">
        <v>3016.6373119999998</v>
      </c>
      <c r="G171" s="94">
        <v>0</v>
      </c>
      <c r="H171" s="94">
        <v>0</v>
      </c>
      <c r="I171" s="94">
        <v>3016.6373119999998</v>
      </c>
      <c r="J171" s="463">
        <v>0</v>
      </c>
      <c r="K171" s="463">
        <v>0</v>
      </c>
      <c r="L171" s="463">
        <v>0</v>
      </c>
      <c r="M171" s="463">
        <v>0</v>
      </c>
      <c r="N171" s="463">
        <v>0</v>
      </c>
      <c r="O171" s="463">
        <v>0</v>
      </c>
      <c r="P171" s="463">
        <v>0</v>
      </c>
      <c r="Q171" s="463">
        <v>0</v>
      </c>
      <c r="R171" s="463">
        <v>0</v>
      </c>
      <c r="S171" s="100">
        <f t="shared" si="12"/>
        <v>3016.6373119999998</v>
      </c>
      <c r="T171" s="461" t="b">
        <f t="shared" si="13"/>
        <v>1</v>
      </c>
    </row>
    <row r="172" spans="1:20" ht="31.5">
      <c r="A172" s="87" t="str">
        <f t="shared" si="7"/>
        <v>57</v>
      </c>
      <c r="B172" s="88" t="s">
        <v>855</v>
      </c>
      <c r="C172" s="459" t="s">
        <v>1432</v>
      </c>
      <c r="D172" s="462">
        <v>570102</v>
      </c>
      <c r="E172" s="455" t="s">
        <v>1425</v>
      </c>
      <c r="F172" s="94">
        <v>4755</v>
      </c>
      <c r="G172" s="93">
        <v>0</v>
      </c>
      <c r="H172" s="463">
        <v>4000</v>
      </c>
      <c r="I172" s="463">
        <v>755</v>
      </c>
      <c r="J172" s="463">
        <v>0</v>
      </c>
      <c r="K172" s="463">
        <v>0</v>
      </c>
      <c r="L172" s="463">
        <v>0</v>
      </c>
      <c r="M172" s="463">
        <v>0</v>
      </c>
      <c r="N172" s="463">
        <v>0</v>
      </c>
      <c r="O172" s="463">
        <v>0</v>
      </c>
      <c r="P172" s="463">
        <v>0</v>
      </c>
      <c r="Q172" s="463">
        <v>0</v>
      </c>
      <c r="R172" s="463">
        <v>0</v>
      </c>
      <c r="S172" s="100">
        <f t="shared" si="12"/>
        <v>4755</v>
      </c>
      <c r="T172" s="461" t="b">
        <f t="shared" si="13"/>
        <v>1</v>
      </c>
    </row>
    <row r="173" spans="1:20">
      <c r="A173" s="95"/>
      <c r="B173" s="95"/>
      <c r="C173" s="95"/>
      <c r="D173" s="95"/>
      <c r="E173" s="96"/>
      <c r="F173" s="97"/>
      <c r="G173" s="97"/>
      <c r="H173" s="97"/>
      <c r="I173" s="97"/>
      <c r="J173" s="97"/>
      <c r="K173" s="97"/>
      <c r="L173" s="97"/>
      <c r="M173" s="97"/>
      <c r="N173" s="97"/>
      <c r="O173" s="97"/>
      <c r="P173" s="97"/>
      <c r="Q173" s="97"/>
      <c r="R173" s="97"/>
    </row>
    <row r="174" spans="1:20">
      <c r="A174" s="92"/>
      <c r="B174" s="92"/>
      <c r="C174" s="92"/>
      <c r="D174" s="92"/>
      <c r="E174" s="98"/>
      <c r="F174" s="91"/>
      <c r="G174" s="97"/>
      <c r="H174" s="99"/>
      <c r="I174" s="92"/>
      <c r="J174" s="92"/>
      <c r="K174" s="92"/>
      <c r="L174" s="92"/>
      <c r="M174" s="92"/>
      <c r="N174" s="92"/>
      <c r="O174" s="92"/>
      <c r="P174" s="92"/>
      <c r="Q174" s="92"/>
      <c r="R174" s="92"/>
    </row>
    <row r="175" spans="1:20">
      <c r="A175" s="92"/>
      <c r="B175" s="92"/>
      <c r="C175" s="92"/>
      <c r="D175" s="92"/>
      <c r="E175" s="100"/>
      <c r="F175" s="101">
        <f t="shared" ref="F175:R175" si="14">SUM(F2:F174)</f>
        <v>1291294.9963964666</v>
      </c>
      <c r="G175" s="101">
        <f t="shared" si="14"/>
        <v>82931.795033483344</v>
      </c>
      <c r="H175" s="101">
        <f t="shared" si="14"/>
        <v>101938.70412439242</v>
      </c>
      <c r="I175" s="101">
        <f t="shared" si="14"/>
        <v>149178.30345239243</v>
      </c>
      <c r="J175" s="101">
        <f t="shared" si="14"/>
        <v>114056.00412439244</v>
      </c>
      <c r="K175" s="101">
        <f t="shared" si="14"/>
        <v>90464.974124392422</v>
      </c>
      <c r="L175" s="101">
        <f t="shared" si="14"/>
        <v>98049.304124392424</v>
      </c>
      <c r="M175" s="101">
        <f t="shared" si="14"/>
        <v>91199.304124392424</v>
      </c>
      <c r="N175" s="101">
        <f t="shared" si="14"/>
        <v>133180.30079105907</v>
      </c>
      <c r="O175" s="101">
        <f t="shared" si="14"/>
        <v>92387.724124392422</v>
      </c>
      <c r="P175" s="101">
        <f t="shared" si="14"/>
        <v>90076.974124392422</v>
      </c>
      <c r="Q175" s="101">
        <f t="shared" si="14"/>
        <v>88549.304124392424</v>
      </c>
      <c r="R175" s="101">
        <f t="shared" si="14"/>
        <v>159282.30412439237</v>
      </c>
      <c r="S175" s="102">
        <f>SUM(G175:R175)</f>
        <v>1291294.9963964664</v>
      </c>
      <c r="T175" s="461" t="b">
        <f t="shared" ref="T175" si="15">+S175=F175</f>
        <v>1</v>
      </c>
    </row>
  </sheetData>
  <pageMargins left="0.7" right="0.7" top="0.75" bottom="0.75" header="0.3" footer="0.3"/>
  <pageSetup paperSize="9" orientation="portrait" verticalDpi="0"/>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[2]Clasificador!#REF!</xm:f>
          </x14:formula1>
          <xm:sqref>B2:B172</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3"/>
  <sheetViews>
    <sheetView workbookViewId="0"/>
  </sheetViews>
  <sheetFormatPr baseColWidth="10" defaultColWidth="11.42578125" defaultRowHeight="15.75"/>
  <cols>
    <col min="1" max="1" width="4.28515625" style="183" customWidth="1"/>
    <col min="2" max="2" width="17" style="193" customWidth="1"/>
    <col min="3" max="4" width="36.42578125" style="183" customWidth="1"/>
    <col min="5" max="5" width="13.85546875" style="183" customWidth="1"/>
    <col min="6" max="7" width="13.7109375" style="183" customWidth="1"/>
    <col min="8" max="8" width="13.28515625" style="183" customWidth="1"/>
    <col min="9" max="9" width="14.28515625" style="183" customWidth="1"/>
    <col min="10" max="10" width="13.42578125" style="183" customWidth="1"/>
    <col min="11" max="11" width="13.28515625" style="183" customWidth="1"/>
    <col min="12" max="12" width="13.42578125" style="183" customWidth="1"/>
    <col min="13" max="13" width="13.140625" style="183" customWidth="1"/>
    <col min="14" max="14" width="13" style="183" customWidth="1"/>
    <col min="15" max="15" width="13.85546875" style="183" customWidth="1"/>
    <col min="16" max="16" width="13.140625" style="183" bestFit="1" customWidth="1"/>
    <col min="17" max="17" width="15.28515625" style="203" customWidth="1"/>
    <col min="18" max="18" width="13.42578125" style="183" customWidth="1"/>
    <col min="19" max="16384" width="11.42578125" style="183"/>
  </cols>
  <sheetData>
    <row r="2" spans="1:18">
      <c r="A2" s="513" t="s">
        <v>881</v>
      </c>
      <c r="B2" s="513"/>
      <c r="C2" s="513"/>
      <c r="D2" s="513"/>
      <c r="E2" s="513"/>
      <c r="F2" s="513"/>
      <c r="G2" s="513"/>
      <c r="H2" s="513"/>
      <c r="I2" s="513"/>
      <c r="J2" s="513"/>
      <c r="K2" s="513"/>
      <c r="L2" s="513"/>
      <c r="M2" s="513"/>
      <c r="N2" s="513"/>
      <c r="O2" s="513"/>
      <c r="P2" s="513"/>
      <c r="Q2" s="513"/>
    </row>
    <row r="3" spans="1:18">
      <c r="A3" s="513" t="s">
        <v>882</v>
      </c>
      <c r="B3" s="513"/>
      <c r="C3" s="513"/>
      <c r="D3" s="513"/>
      <c r="E3" s="513"/>
      <c r="F3" s="513"/>
      <c r="G3" s="513"/>
      <c r="H3" s="513"/>
      <c r="I3" s="513"/>
      <c r="J3" s="513"/>
      <c r="K3" s="513"/>
      <c r="L3" s="513"/>
      <c r="M3" s="513"/>
      <c r="N3" s="513"/>
      <c r="O3" s="513"/>
      <c r="P3" s="513"/>
      <c r="Q3" s="513"/>
    </row>
    <row r="4" spans="1:18">
      <c r="A4" s="513">
        <v>2018</v>
      </c>
      <c r="B4" s="513"/>
      <c r="C4" s="513"/>
      <c r="D4" s="513"/>
      <c r="E4" s="513"/>
      <c r="F4" s="513"/>
      <c r="G4" s="513"/>
      <c r="H4" s="513"/>
      <c r="I4" s="513"/>
      <c r="J4" s="513"/>
      <c r="K4" s="513"/>
      <c r="L4" s="513"/>
      <c r="M4" s="513"/>
      <c r="N4" s="513"/>
      <c r="O4" s="513"/>
      <c r="P4" s="513"/>
      <c r="Q4" s="513"/>
    </row>
    <row r="5" spans="1:18">
      <c r="A5" s="184"/>
      <c r="B5" s="185"/>
      <c r="C5" s="184"/>
      <c r="D5" s="184"/>
      <c r="E5" s="184"/>
      <c r="F5" s="184"/>
      <c r="G5" s="184"/>
      <c r="H5" s="184"/>
      <c r="I5" s="184"/>
      <c r="J5" s="184"/>
      <c r="K5" s="184"/>
      <c r="L5" s="184"/>
      <c r="M5" s="184"/>
      <c r="N5" s="184"/>
      <c r="O5" s="184"/>
      <c r="P5" s="184"/>
      <c r="Q5" s="184"/>
    </row>
    <row r="7" spans="1:18">
      <c r="A7" s="514" t="s">
        <v>883</v>
      </c>
      <c r="B7" s="515" t="s">
        <v>47</v>
      </c>
      <c r="C7" s="514" t="s">
        <v>884</v>
      </c>
      <c r="D7" s="186"/>
      <c r="E7" s="517" t="s">
        <v>885</v>
      </c>
      <c r="F7" s="518"/>
      <c r="G7" s="518"/>
      <c r="H7" s="518"/>
      <c r="I7" s="518"/>
      <c r="J7" s="518"/>
      <c r="K7" s="518"/>
      <c r="L7" s="518"/>
      <c r="M7" s="518"/>
      <c r="N7" s="518"/>
      <c r="O7" s="518"/>
      <c r="P7" s="519"/>
      <c r="Q7" s="520" t="s">
        <v>886</v>
      </c>
    </row>
    <row r="8" spans="1:18" ht="30.75" customHeight="1">
      <c r="A8" s="514"/>
      <c r="B8" s="516"/>
      <c r="C8" s="514"/>
      <c r="D8" s="187" t="s">
        <v>887</v>
      </c>
      <c r="E8" s="188" t="s">
        <v>888</v>
      </c>
      <c r="F8" s="188" t="s">
        <v>889</v>
      </c>
      <c r="G8" s="188" t="s">
        <v>890</v>
      </c>
      <c r="H8" s="188" t="s">
        <v>891</v>
      </c>
      <c r="I8" s="188" t="s">
        <v>892</v>
      </c>
      <c r="J8" s="188" t="s">
        <v>893</v>
      </c>
      <c r="K8" s="188" t="s">
        <v>894</v>
      </c>
      <c r="L8" s="188" t="s">
        <v>895</v>
      </c>
      <c r="M8" s="188" t="s">
        <v>896</v>
      </c>
      <c r="N8" s="188" t="s">
        <v>897</v>
      </c>
      <c r="O8" s="188" t="s">
        <v>898</v>
      </c>
      <c r="P8" s="188" t="s">
        <v>899</v>
      </c>
      <c r="Q8" s="521"/>
    </row>
    <row r="9" spans="1:18" s="189" customFormat="1" ht="47.25">
      <c r="A9" s="466">
        <v>1</v>
      </c>
      <c r="B9" s="465" t="s">
        <v>1434</v>
      </c>
      <c r="C9" s="468" t="s">
        <v>1435</v>
      </c>
      <c r="D9" s="467" t="s">
        <v>1436</v>
      </c>
      <c r="E9" s="190"/>
      <c r="F9" s="190"/>
      <c r="G9" s="190">
        <v>1250</v>
      </c>
      <c r="H9" s="190"/>
      <c r="I9" s="190"/>
      <c r="J9" s="190"/>
      <c r="K9" s="190"/>
      <c r="L9" s="190"/>
      <c r="M9" s="190"/>
      <c r="N9" s="190"/>
      <c r="O9" s="190"/>
      <c r="P9" s="190"/>
      <c r="Q9" s="191">
        <v>1250</v>
      </c>
      <c r="R9" s="192"/>
    </row>
    <row r="10" spans="1:18" s="189" customFormat="1" ht="47.25">
      <c r="A10" s="466">
        <v>2</v>
      </c>
      <c r="B10" s="465" t="s">
        <v>1434</v>
      </c>
      <c r="C10" s="468" t="s">
        <v>1437</v>
      </c>
      <c r="D10" s="467" t="s">
        <v>1438</v>
      </c>
      <c r="E10" s="190"/>
      <c r="F10" s="190"/>
      <c r="G10" s="190"/>
      <c r="H10" s="190"/>
      <c r="I10" s="190"/>
      <c r="J10" s="190">
        <v>1750</v>
      </c>
      <c r="K10" s="190"/>
      <c r="L10" s="190"/>
      <c r="M10" s="190"/>
      <c r="N10" s="190">
        <v>1750</v>
      </c>
      <c r="O10" s="190"/>
      <c r="P10" s="190"/>
      <c r="Q10" s="191">
        <v>3500</v>
      </c>
      <c r="R10" s="192"/>
    </row>
    <row r="11" spans="1:18" s="189" customFormat="1" ht="47.25">
      <c r="A11" s="466">
        <v>3</v>
      </c>
      <c r="B11" s="465" t="s">
        <v>1434</v>
      </c>
      <c r="C11" s="468" t="s">
        <v>1444</v>
      </c>
      <c r="D11" s="467" t="s">
        <v>1439</v>
      </c>
      <c r="E11" s="190">
        <v>247</v>
      </c>
      <c r="F11" s="190">
        <v>247</v>
      </c>
      <c r="G11" s="190">
        <v>247</v>
      </c>
      <c r="H11" s="190">
        <v>247</v>
      </c>
      <c r="I11" s="190">
        <v>247</v>
      </c>
      <c r="J11" s="190">
        <v>247</v>
      </c>
      <c r="K11" s="190">
        <v>247</v>
      </c>
      <c r="L11" s="190">
        <v>247</v>
      </c>
      <c r="M11" s="190">
        <v>247</v>
      </c>
      <c r="N11" s="190">
        <v>247</v>
      </c>
      <c r="O11" s="190">
        <v>247</v>
      </c>
      <c r="P11" s="190">
        <v>247</v>
      </c>
      <c r="Q11" s="191">
        <v>2964</v>
      </c>
      <c r="R11" s="192"/>
    </row>
    <row r="12" spans="1:18" s="189" customFormat="1" ht="33">
      <c r="A12" s="466">
        <v>4</v>
      </c>
      <c r="B12" s="465" t="s">
        <v>1434</v>
      </c>
      <c r="C12" s="468" t="s">
        <v>1440</v>
      </c>
      <c r="D12" s="467" t="s">
        <v>1441</v>
      </c>
      <c r="E12" s="190">
        <v>200</v>
      </c>
      <c r="F12" s="190">
        <v>300</v>
      </c>
      <c r="G12" s="190">
        <v>2500</v>
      </c>
      <c r="H12" s="190">
        <v>1000</v>
      </c>
      <c r="I12" s="190">
        <v>500</v>
      </c>
      <c r="J12" s="190">
        <v>500</v>
      </c>
      <c r="K12" s="190">
        <v>2000</v>
      </c>
      <c r="L12" s="190">
        <v>1500</v>
      </c>
      <c r="M12" s="190">
        <v>500</v>
      </c>
      <c r="N12" s="190">
        <v>500</v>
      </c>
      <c r="O12" s="190">
        <v>200</v>
      </c>
      <c r="P12" s="190">
        <v>300</v>
      </c>
      <c r="Q12" s="191">
        <v>10000</v>
      </c>
      <c r="R12" s="192"/>
    </row>
    <row r="13" spans="1:18" s="189" customFormat="1" ht="63">
      <c r="A13" s="466">
        <v>5</v>
      </c>
      <c r="B13" s="465" t="s">
        <v>1434</v>
      </c>
      <c r="C13" s="464" t="s">
        <v>1442</v>
      </c>
      <c r="D13" s="467" t="s">
        <v>1443</v>
      </c>
      <c r="E13" s="190">
        <v>697</v>
      </c>
      <c r="F13" s="190">
        <v>697</v>
      </c>
      <c r="G13" s="190">
        <v>697</v>
      </c>
      <c r="H13" s="190">
        <v>697</v>
      </c>
      <c r="I13" s="190">
        <v>697</v>
      </c>
      <c r="J13" s="190">
        <v>697</v>
      </c>
      <c r="K13" s="190">
        <v>697</v>
      </c>
      <c r="L13" s="190">
        <v>697</v>
      </c>
      <c r="M13" s="190">
        <v>697</v>
      </c>
      <c r="N13" s="190">
        <v>697</v>
      </c>
      <c r="O13" s="190">
        <v>697</v>
      </c>
      <c r="P13" s="190">
        <v>697</v>
      </c>
      <c r="Q13" s="191">
        <v>8364</v>
      </c>
      <c r="R13" s="192"/>
    </row>
    <row r="14" spans="1:18" s="189" customFormat="1">
      <c r="B14" s="193"/>
      <c r="C14" s="194" t="s">
        <v>900</v>
      </c>
      <c r="E14" s="195">
        <f>SUM(E9:E13)</f>
        <v>1144</v>
      </c>
      <c r="F14" s="195">
        <f t="shared" ref="F14:P14" si="0">SUM(F9:F13)</f>
        <v>1244</v>
      </c>
      <c r="G14" s="195">
        <f t="shared" si="0"/>
        <v>4694</v>
      </c>
      <c r="H14" s="195">
        <f t="shared" si="0"/>
        <v>1944</v>
      </c>
      <c r="I14" s="195">
        <f t="shared" si="0"/>
        <v>1444</v>
      </c>
      <c r="J14" s="195">
        <f t="shared" si="0"/>
        <v>3194</v>
      </c>
      <c r="K14" s="195">
        <f t="shared" si="0"/>
        <v>2944</v>
      </c>
      <c r="L14" s="195">
        <f t="shared" si="0"/>
        <v>2444</v>
      </c>
      <c r="M14" s="195">
        <f t="shared" si="0"/>
        <v>1444</v>
      </c>
      <c r="N14" s="195">
        <f t="shared" si="0"/>
        <v>3194</v>
      </c>
      <c r="O14" s="195">
        <f t="shared" si="0"/>
        <v>1144</v>
      </c>
      <c r="P14" s="195">
        <f t="shared" si="0"/>
        <v>1244</v>
      </c>
      <c r="Q14" s="195">
        <f>SUM(Q9:Q13)</f>
        <v>26078</v>
      </c>
      <c r="R14" s="196"/>
    </row>
    <row r="15" spans="1:18" s="189" customFormat="1">
      <c r="B15" s="193"/>
      <c r="E15" s="197"/>
      <c r="F15" s="198"/>
      <c r="G15" s="198"/>
      <c r="H15" s="198"/>
      <c r="I15" s="198"/>
      <c r="J15" s="198"/>
      <c r="K15" s="198"/>
      <c r="L15" s="198"/>
      <c r="M15" s="198"/>
      <c r="N15" s="198"/>
      <c r="O15" s="198"/>
      <c r="P15" s="198"/>
      <c r="Q15" s="198"/>
      <c r="R15" s="198"/>
    </row>
    <row r="16" spans="1:18" s="199" customFormat="1">
      <c r="B16" s="200"/>
      <c r="E16" s="201">
        <f t="shared" ref="E16:Q16" si="1">SUBTOTAL(9,E9:E15)</f>
        <v>2288</v>
      </c>
      <c r="F16" s="201">
        <f t="shared" si="1"/>
        <v>2488</v>
      </c>
      <c r="G16" s="201">
        <f t="shared" si="1"/>
        <v>9388</v>
      </c>
      <c r="H16" s="201">
        <f t="shared" si="1"/>
        <v>3888</v>
      </c>
      <c r="I16" s="201">
        <f t="shared" si="1"/>
        <v>2888</v>
      </c>
      <c r="J16" s="201">
        <f t="shared" si="1"/>
        <v>6388</v>
      </c>
      <c r="K16" s="201">
        <f t="shared" si="1"/>
        <v>5888</v>
      </c>
      <c r="L16" s="201">
        <f t="shared" si="1"/>
        <v>4888</v>
      </c>
      <c r="M16" s="201">
        <f t="shared" si="1"/>
        <v>2888</v>
      </c>
      <c r="N16" s="201">
        <f t="shared" si="1"/>
        <v>6388</v>
      </c>
      <c r="O16" s="201">
        <f t="shared" si="1"/>
        <v>2288</v>
      </c>
      <c r="P16" s="201">
        <f t="shared" si="1"/>
        <v>2488</v>
      </c>
      <c r="Q16" s="201">
        <f t="shared" si="1"/>
        <v>52156</v>
      </c>
      <c r="R16" s="202"/>
    </row>
    <row r="17" spans="2:18" s="189" customFormat="1">
      <c r="B17" s="193"/>
      <c r="R17" s="196"/>
    </row>
    <row r="18" spans="2:18" s="189" customFormat="1">
      <c r="B18" s="193"/>
      <c r="R18" s="196"/>
    </row>
    <row r="19" spans="2:18" s="189" customFormat="1">
      <c r="B19" s="193"/>
      <c r="R19" s="196"/>
    </row>
    <row r="20" spans="2:18" s="189" customFormat="1">
      <c r="B20" s="193"/>
      <c r="R20" s="196"/>
    </row>
    <row r="21" spans="2:18" s="189" customFormat="1">
      <c r="B21" s="193"/>
      <c r="R21" s="196"/>
    </row>
    <row r="22" spans="2:18">
      <c r="Q22" s="183"/>
      <c r="R22" s="203"/>
    </row>
    <row r="23" spans="2:18">
      <c r="Q23" s="183"/>
      <c r="R23" s="203"/>
    </row>
  </sheetData>
  <autoFilter ref="A8:Q14"/>
  <mergeCells count="8">
    <mergeCell ref="A2:Q2"/>
    <mergeCell ref="A3:Q3"/>
    <mergeCell ref="A4:Q4"/>
    <mergeCell ref="A7:A8"/>
    <mergeCell ref="B7:B8"/>
    <mergeCell ref="C7:C8"/>
    <mergeCell ref="E7:P7"/>
    <mergeCell ref="Q7:Q8"/>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314"/>
  <sheetViews>
    <sheetView topLeftCell="A1057" workbookViewId="0">
      <selection activeCell="G22" sqref="G22"/>
    </sheetView>
  </sheetViews>
  <sheetFormatPr baseColWidth="10" defaultColWidth="8" defaultRowHeight="12.75"/>
  <cols>
    <col min="1" max="2" width="8" style="109"/>
    <col min="3" max="3" width="3.28515625" style="109" customWidth="1"/>
    <col min="4" max="4" width="3.42578125" style="109" customWidth="1"/>
    <col min="5" max="6" width="3.28515625" style="109" customWidth="1"/>
    <col min="7" max="7" width="87.42578125" style="109" customWidth="1"/>
    <col min="8" max="13" width="8" style="109"/>
    <col min="14" max="14" width="27.28515625" style="109" customWidth="1"/>
    <col min="15" max="15" width="9.7109375" style="109" customWidth="1"/>
    <col min="16" max="16384" width="8" style="109"/>
  </cols>
  <sheetData>
    <row r="1" spans="2:14" ht="60">
      <c r="B1" s="105" t="s">
        <v>59</v>
      </c>
      <c r="C1" s="105" t="s">
        <v>59</v>
      </c>
      <c r="D1" s="106"/>
      <c r="E1" s="106"/>
      <c r="F1" s="107"/>
      <c r="G1" s="108" t="s">
        <v>60</v>
      </c>
    </row>
    <row r="2" spans="2:14" ht="15">
      <c r="B2" s="109">
        <v>5</v>
      </c>
      <c r="C2" s="121">
        <v>5</v>
      </c>
      <c r="D2" s="122"/>
      <c r="E2" s="122"/>
      <c r="F2" s="123"/>
      <c r="G2" s="124" t="s">
        <v>61</v>
      </c>
      <c r="N2" s="180" t="s">
        <v>857</v>
      </c>
    </row>
    <row r="3" spans="2:14" ht="15">
      <c r="B3" s="109">
        <v>51</v>
      </c>
      <c r="C3" s="113">
        <v>5</v>
      </c>
      <c r="D3" s="114">
        <v>1</v>
      </c>
      <c r="E3" s="115"/>
      <c r="F3" s="116"/>
      <c r="G3" s="125" t="s">
        <v>62</v>
      </c>
      <c r="N3" s="181" t="s">
        <v>53</v>
      </c>
    </row>
    <row r="4" spans="2:14" ht="15">
      <c r="B4" s="135">
        <v>511</v>
      </c>
      <c r="C4" s="117">
        <v>5</v>
      </c>
      <c r="D4" s="117">
        <v>1</v>
      </c>
      <c r="E4" s="118">
        <v>1</v>
      </c>
      <c r="F4" s="119"/>
      <c r="G4" s="120" t="s">
        <v>63</v>
      </c>
      <c r="N4" s="181" t="s">
        <v>54</v>
      </c>
    </row>
    <row r="5" spans="2:14" ht="15">
      <c r="B5" s="135">
        <v>510101</v>
      </c>
      <c r="C5" s="110">
        <v>5</v>
      </c>
      <c r="D5" s="110">
        <v>1</v>
      </c>
      <c r="E5" s="126" t="s">
        <v>64</v>
      </c>
      <c r="F5" s="126" t="s">
        <v>64</v>
      </c>
      <c r="G5" s="111" t="s">
        <v>65</v>
      </c>
      <c r="N5" s="181" t="s">
        <v>55</v>
      </c>
    </row>
    <row r="6" spans="2:14" ht="15">
      <c r="B6" s="135">
        <v>510102</v>
      </c>
      <c r="C6" s="110">
        <v>5</v>
      </c>
      <c r="D6" s="110">
        <v>1</v>
      </c>
      <c r="E6" s="126" t="s">
        <v>64</v>
      </c>
      <c r="F6" s="126" t="s">
        <v>66</v>
      </c>
      <c r="G6" s="111" t="s">
        <v>67</v>
      </c>
      <c r="N6" s="181" t="s">
        <v>56</v>
      </c>
    </row>
    <row r="7" spans="2:14" ht="15">
      <c r="B7" s="135">
        <v>510103</v>
      </c>
      <c r="C7" s="110">
        <v>5</v>
      </c>
      <c r="D7" s="110">
        <v>1</v>
      </c>
      <c r="E7" s="126" t="s">
        <v>64</v>
      </c>
      <c r="F7" s="126" t="s">
        <v>68</v>
      </c>
      <c r="G7" s="111" t="s">
        <v>69</v>
      </c>
      <c r="N7" s="181" t="s">
        <v>57</v>
      </c>
    </row>
    <row r="8" spans="2:14" ht="15">
      <c r="B8" s="135">
        <v>510105</v>
      </c>
      <c r="C8" s="110">
        <v>5</v>
      </c>
      <c r="D8" s="110">
        <v>1</v>
      </c>
      <c r="E8" s="126" t="s">
        <v>64</v>
      </c>
      <c r="F8" s="126" t="s">
        <v>70</v>
      </c>
      <c r="G8" s="111" t="s">
        <v>71</v>
      </c>
      <c r="N8" s="181" t="s">
        <v>58</v>
      </c>
    </row>
    <row r="9" spans="2:14" ht="15">
      <c r="B9" s="135">
        <v>510106</v>
      </c>
      <c r="C9" s="110">
        <v>5</v>
      </c>
      <c r="D9" s="110">
        <v>1</v>
      </c>
      <c r="E9" s="126" t="s">
        <v>64</v>
      </c>
      <c r="F9" s="126" t="s">
        <v>72</v>
      </c>
      <c r="G9" s="111" t="s">
        <v>73</v>
      </c>
      <c r="N9" s="181" t="s">
        <v>855</v>
      </c>
    </row>
    <row r="10" spans="2:14" ht="15">
      <c r="B10" s="135">
        <v>510107</v>
      </c>
      <c r="C10" s="110">
        <v>5</v>
      </c>
      <c r="D10" s="110">
        <v>1</v>
      </c>
      <c r="E10" s="126" t="s">
        <v>64</v>
      </c>
      <c r="F10" s="126" t="s">
        <v>74</v>
      </c>
      <c r="G10" s="111" t="s">
        <v>75</v>
      </c>
      <c r="N10" s="182" t="s">
        <v>856</v>
      </c>
    </row>
    <row r="11" spans="2:14" ht="24">
      <c r="B11" s="135">
        <v>510108</v>
      </c>
      <c r="C11" s="110">
        <v>5</v>
      </c>
      <c r="D11" s="110">
        <v>1</v>
      </c>
      <c r="E11" s="126" t="s">
        <v>64</v>
      </c>
      <c r="F11" s="126" t="s">
        <v>76</v>
      </c>
      <c r="G11" s="111" t="s">
        <v>77</v>
      </c>
      <c r="N11" s="179"/>
    </row>
    <row r="12" spans="2:14">
      <c r="B12" s="135">
        <v>510109</v>
      </c>
      <c r="C12" s="110">
        <v>5</v>
      </c>
      <c r="D12" s="110">
        <v>1</v>
      </c>
      <c r="E12" s="126" t="s">
        <v>64</v>
      </c>
      <c r="F12" s="126" t="s">
        <v>78</v>
      </c>
      <c r="G12" s="111" t="s">
        <v>79</v>
      </c>
    </row>
    <row r="13" spans="2:14">
      <c r="B13" s="135">
        <v>510110</v>
      </c>
      <c r="C13" s="110">
        <v>5</v>
      </c>
      <c r="D13" s="110">
        <v>1</v>
      </c>
      <c r="E13" s="126" t="s">
        <v>64</v>
      </c>
      <c r="F13" s="126" t="s">
        <v>80</v>
      </c>
      <c r="G13" s="111" t="s">
        <v>81</v>
      </c>
    </row>
    <row r="14" spans="2:14">
      <c r="B14" s="135">
        <v>5102</v>
      </c>
      <c r="C14" s="117">
        <v>5</v>
      </c>
      <c r="D14" s="117">
        <v>1</v>
      </c>
      <c r="E14" s="127" t="s">
        <v>66</v>
      </c>
      <c r="F14" s="119"/>
      <c r="G14" s="120" t="s">
        <v>82</v>
      </c>
    </row>
    <row r="15" spans="2:14">
      <c r="B15" s="135">
        <v>510201</v>
      </c>
      <c r="C15" s="110">
        <v>5</v>
      </c>
      <c r="D15" s="110">
        <v>1</v>
      </c>
      <c r="E15" s="126" t="s">
        <v>66</v>
      </c>
      <c r="F15" s="126" t="s">
        <v>64</v>
      </c>
      <c r="G15" s="111" t="s">
        <v>83</v>
      </c>
    </row>
    <row r="16" spans="2:14">
      <c r="B16" s="135">
        <v>510202</v>
      </c>
      <c r="C16" s="110">
        <v>5</v>
      </c>
      <c r="D16" s="110">
        <v>1</v>
      </c>
      <c r="E16" s="126" t="s">
        <v>66</v>
      </c>
      <c r="F16" s="126" t="s">
        <v>66</v>
      </c>
      <c r="G16" s="111" t="s">
        <v>84</v>
      </c>
    </row>
    <row r="17" spans="2:7">
      <c r="B17" s="135">
        <v>510203</v>
      </c>
      <c r="C17" s="110">
        <v>5</v>
      </c>
      <c r="D17" s="110">
        <v>1</v>
      </c>
      <c r="E17" s="126" t="s">
        <v>66</v>
      </c>
      <c r="F17" s="126" t="s">
        <v>68</v>
      </c>
      <c r="G17" s="111" t="s">
        <v>85</v>
      </c>
    </row>
    <row r="18" spans="2:7">
      <c r="B18" s="135">
        <v>510204</v>
      </c>
      <c r="C18" s="110">
        <v>5</v>
      </c>
      <c r="D18" s="110">
        <v>1</v>
      </c>
      <c r="E18" s="126" t="s">
        <v>66</v>
      </c>
      <c r="F18" s="126" t="s">
        <v>86</v>
      </c>
      <c r="G18" s="111" t="s">
        <v>87</v>
      </c>
    </row>
    <row r="19" spans="2:7">
      <c r="B19" s="135">
        <v>510205</v>
      </c>
      <c r="C19" s="110">
        <v>5</v>
      </c>
      <c r="D19" s="110">
        <v>1</v>
      </c>
      <c r="E19" s="126" t="s">
        <v>66</v>
      </c>
      <c r="F19" s="126" t="s">
        <v>70</v>
      </c>
      <c r="G19" s="111" t="s">
        <v>88</v>
      </c>
    </row>
    <row r="20" spans="2:7">
      <c r="B20" s="135">
        <v>510206</v>
      </c>
      <c r="C20" s="110">
        <v>5</v>
      </c>
      <c r="D20" s="110">
        <v>1</v>
      </c>
      <c r="E20" s="126" t="s">
        <v>66</v>
      </c>
      <c r="F20" s="126" t="s">
        <v>72</v>
      </c>
      <c r="G20" s="111" t="s">
        <v>89</v>
      </c>
    </row>
    <row r="21" spans="2:7">
      <c r="B21" s="135">
        <v>510207</v>
      </c>
      <c r="C21" s="110">
        <v>5</v>
      </c>
      <c r="D21" s="110">
        <v>1</v>
      </c>
      <c r="E21" s="126" t="s">
        <v>66</v>
      </c>
      <c r="F21" s="126" t="s">
        <v>74</v>
      </c>
      <c r="G21" s="111" t="s">
        <v>90</v>
      </c>
    </row>
    <row r="22" spans="2:7">
      <c r="B22" s="135">
        <v>510208</v>
      </c>
      <c r="C22" s="110">
        <v>5</v>
      </c>
      <c r="D22" s="110">
        <v>1</v>
      </c>
      <c r="E22" s="126" t="s">
        <v>66</v>
      </c>
      <c r="F22" s="126" t="s">
        <v>76</v>
      </c>
      <c r="G22" s="111" t="s">
        <v>91</v>
      </c>
    </row>
    <row r="23" spans="2:7">
      <c r="B23" s="135">
        <v>510209</v>
      </c>
      <c r="C23" s="110">
        <v>5</v>
      </c>
      <c r="D23" s="110">
        <v>1</v>
      </c>
      <c r="E23" s="126" t="s">
        <v>66</v>
      </c>
      <c r="F23" s="126" t="s">
        <v>78</v>
      </c>
      <c r="G23" s="111" t="s">
        <v>92</v>
      </c>
    </row>
    <row r="24" spans="2:7">
      <c r="B24" s="135">
        <v>510210</v>
      </c>
      <c r="C24" s="110">
        <v>5</v>
      </c>
      <c r="D24" s="110">
        <v>1</v>
      </c>
      <c r="E24" s="126" t="s">
        <v>66</v>
      </c>
      <c r="F24" s="126" t="s">
        <v>80</v>
      </c>
      <c r="G24" s="111" t="s">
        <v>93</v>
      </c>
    </row>
    <row r="25" spans="2:7">
      <c r="B25" s="135">
        <v>510211</v>
      </c>
      <c r="C25" s="110">
        <v>5</v>
      </c>
      <c r="D25" s="110">
        <v>1</v>
      </c>
      <c r="E25" s="126" t="s">
        <v>66</v>
      </c>
      <c r="F25" s="126" t="s">
        <v>94</v>
      </c>
      <c r="G25" s="111" t="s">
        <v>95</v>
      </c>
    </row>
    <row r="26" spans="2:7">
      <c r="B26" s="135">
        <v>510212</v>
      </c>
      <c r="C26" s="110">
        <v>5</v>
      </c>
      <c r="D26" s="110">
        <v>1</v>
      </c>
      <c r="E26" s="126" t="s">
        <v>66</v>
      </c>
      <c r="F26" s="126" t="s">
        <v>96</v>
      </c>
      <c r="G26" s="111" t="s">
        <v>97</v>
      </c>
    </row>
    <row r="27" spans="2:7">
      <c r="B27" s="135">
        <v>510213</v>
      </c>
      <c r="C27" s="110">
        <v>5</v>
      </c>
      <c r="D27" s="110">
        <v>1</v>
      </c>
      <c r="E27" s="126" t="s">
        <v>66</v>
      </c>
      <c r="F27" s="126" t="s">
        <v>98</v>
      </c>
      <c r="G27" s="111" t="s">
        <v>99</v>
      </c>
    </row>
    <row r="28" spans="2:7">
      <c r="B28" s="135">
        <v>510214</v>
      </c>
      <c r="C28" s="110">
        <v>5</v>
      </c>
      <c r="D28" s="110">
        <v>1</v>
      </c>
      <c r="E28" s="126" t="s">
        <v>66</v>
      </c>
      <c r="F28" s="126" t="s">
        <v>100</v>
      </c>
      <c r="G28" s="111" t="s">
        <v>101</v>
      </c>
    </row>
    <row r="29" spans="2:7">
      <c r="B29" s="135">
        <v>510215</v>
      </c>
      <c r="C29" s="110">
        <v>5</v>
      </c>
      <c r="D29" s="110">
        <v>1</v>
      </c>
      <c r="E29" s="126" t="s">
        <v>66</v>
      </c>
      <c r="F29" s="126" t="s">
        <v>102</v>
      </c>
      <c r="G29" s="111" t="s">
        <v>103</v>
      </c>
    </row>
    <row r="30" spans="2:7">
      <c r="B30" s="135">
        <v>510216</v>
      </c>
      <c r="C30" s="110">
        <v>5</v>
      </c>
      <c r="D30" s="110">
        <v>1</v>
      </c>
      <c r="E30" s="126" t="s">
        <v>66</v>
      </c>
      <c r="F30" s="126" t="s">
        <v>104</v>
      </c>
      <c r="G30" s="111" t="s">
        <v>105</v>
      </c>
    </row>
    <row r="31" spans="2:7">
      <c r="B31" s="135">
        <v>510218</v>
      </c>
      <c r="C31" s="110">
        <v>5</v>
      </c>
      <c r="D31" s="110">
        <v>1</v>
      </c>
      <c r="E31" s="126" t="s">
        <v>66</v>
      </c>
      <c r="F31" s="110">
        <v>18</v>
      </c>
      <c r="G31" s="111" t="s">
        <v>106</v>
      </c>
    </row>
    <row r="32" spans="2:7">
      <c r="B32" s="135">
        <v>510220</v>
      </c>
      <c r="C32" s="110">
        <v>5</v>
      </c>
      <c r="D32" s="110">
        <v>1</v>
      </c>
      <c r="E32" s="126" t="s">
        <v>66</v>
      </c>
      <c r="F32" s="110">
        <v>20</v>
      </c>
      <c r="G32" s="111" t="s">
        <v>107</v>
      </c>
    </row>
    <row r="33" spans="2:7">
      <c r="B33" s="135">
        <v>510223</v>
      </c>
      <c r="C33" s="110">
        <v>5</v>
      </c>
      <c r="D33" s="110">
        <v>1</v>
      </c>
      <c r="E33" s="126" t="s">
        <v>66</v>
      </c>
      <c r="F33" s="110">
        <v>23</v>
      </c>
      <c r="G33" s="111" t="s">
        <v>108</v>
      </c>
    </row>
    <row r="34" spans="2:7">
      <c r="B34" s="135">
        <v>510224</v>
      </c>
      <c r="C34" s="110">
        <v>5</v>
      </c>
      <c r="D34" s="110">
        <v>1</v>
      </c>
      <c r="E34" s="126" t="s">
        <v>66</v>
      </c>
      <c r="F34" s="110">
        <v>24</v>
      </c>
      <c r="G34" s="111" t="s">
        <v>109</v>
      </c>
    </row>
    <row r="35" spans="2:7">
      <c r="B35" s="135">
        <v>510225</v>
      </c>
      <c r="C35" s="110">
        <v>5</v>
      </c>
      <c r="D35" s="110">
        <v>1</v>
      </c>
      <c r="E35" s="126" t="s">
        <v>66</v>
      </c>
      <c r="F35" s="110">
        <v>25</v>
      </c>
      <c r="G35" s="111" t="s">
        <v>110</v>
      </c>
    </row>
    <row r="36" spans="2:7">
      <c r="B36" s="135">
        <v>510227</v>
      </c>
      <c r="C36" s="110">
        <v>5</v>
      </c>
      <c r="D36" s="110">
        <v>1</v>
      </c>
      <c r="E36" s="126" t="s">
        <v>66</v>
      </c>
      <c r="F36" s="110">
        <v>27</v>
      </c>
      <c r="G36" s="111" t="s">
        <v>111</v>
      </c>
    </row>
    <row r="37" spans="2:7">
      <c r="B37" s="135">
        <v>510228</v>
      </c>
      <c r="C37" s="110">
        <v>5</v>
      </c>
      <c r="D37" s="110">
        <v>1</v>
      </c>
      <c r="E37" s="126" t="s">
        <v>66</v>
      </c>
      <c r="F37" s="110">
        <v>28</v>
      </c>
      <c r="G37" s="111" t="s">
        <v>112</v>
      </c>
    </row>
    <row r="38" spans="2:7">
      <c r="B38" s="135">
        <v>510229</v>
      </c>
      <c r="C38" s="110">
        <v>5</v>
      </c>
      <c r="D38" s="110">
        <v>1</v>
      </c>
      <c r="E38" s="126" t="s">
        <v>66</v>
      </c>
      <c r="F38" s="110">
        <v>29</v>
      </c>
      <c r="G38" s="111" t="s">
        <v>113</v>
      </c>
    </row>
    <row r="39" spans="2:7">
      <c r="B39" s="135">
        <v>510230</v>
      </c>
      <c r="C39" s="110">
        <v>5</v>
      </c>
      <c r="D39" s="110">
        <v>1</v>
      </c>
      <c r="E39" s="126" t="s">
        <v>66</v>
      </c>
      <c r="F39" s="110">
        <v>30</v>
      </c>
      <c r="G39" s="111" t="s">
        <v>114</v>
      </c>
    </row>
    <row r="40" spans="2:7">
      <c r="B40" s="135">
        <v>510231</v>
      </c>
      <c r="C40" s="110">
        <v>5</v>
      </c>
      <c r="D40" s="110">
        <v>1</v>
      </c>
      <c r="E40" s="126" t="s">
        <v>66</v>
      </c>
      <c r="F40" s="110">
        <v>31</v>
      </c>
      <c r="G40" s="111" t="s">
        <v>115</v>
      </c>
    </row>
    <row r="41" spans="2:7">
      <c r="B41" s="135">
        <v>510232</v>
      </c>
      <c r="C41" s="110">
        <v>5</v>
      </c>
      <c r="D41" s="110">
        <v>1</v>
      </c>
      <c r="E41" s="126" t="s">
        <v>66</v>
      </c>
      <c r="F41" s="110">
        <v>32</v>
      </c>
      <c r="G41" s="111" t="s">
        <v>116</v>
      </c>
    </row>
    <row r="42" spans="2:7">
      <c r="B42" s="135">
        <v>510233</v>
      </c>
      <c r="C42" s="110">
        <v>5</v>
      </c>
      <c r="D42" s="110">
        <v>1</v>
      </c>
      <c r="E42" s="126" t="s">
        <v>66</v>
      </c>
      <c r="F42" s="110">
        <v>33</v>
      </c>
      <c r="G42" s="111" t="s">
        <v>117</v>
      </c>
    </row>
    <row r="43" spans="2:7">
      <c r="B43" s="135">
        <v>510234</v>
      </c>
      <c r="C43" s="110">
        <v>5</v>
      </c>
      <c r="D43" s="110">
        <v>1</v>
      </c>
      <c r="E43" s="126" t="s">
        <v>66</v>
      </c>
      <c r="F43" s="110">
        <v>34</v>
      </c>
      <c r="G43" s="111" t="s">
        <v>118</v>
      </c>
    </row>
    <row r="44" spans="2:7">
      <c r="B44" s="135">
        <v>510235</v>
      </c>
      <c r="C44" s="110">
        <v>5</v>
      </c>
      <c r="D44" s="110">
        <v>1</v>
      </c>
      <c r="E44" s="126" t="s">
        <v>66</v>
      </c>
      <c r="F44" s="110">
        <v>35</v>
      </c>
      <c r="G44" s="111" t="s">
        <v>119</v>
      </c>
    </row>
    <row r="45" spans="2:7">
      <c r="B45" s="135">
        <v>5103</v>
      </c>
      <c r="C45" s="117">
        <v>5</v>
      </c>
      <c r="D45" s="117">
        <v>1</v>
      </c>
      <c r="E45" s="127" t="s">
        <v>68</v>
      </c>
      <c r="F45" s="119"/>
      <c r="G45" s="120" t="s">
        <v>120</v>
      </c>
    </row>
    <row r="46" spans="2:7">
      <c r="B46" s="135">
        <v>510301</v>
      </c>
      <c r="C46" s="110">
        <v>5</v>
      </c>
      <c r="D46" s="110">
        <v>1</v>
      </c>
      <c r="E46" s="126" t="s">
        <v>68</v>
      </c>
      <c r="F46" s="126" t="s">
        <v>64</v>
      </c>
      <c r="G46" s="111" t="s">
        <v>121</v>
      </c>
    </row>
    <row r="47" spans="2:7">
      <c r="B47" s="135">
        <v>510302</v>
      </c>
      <c r="C47" s="110">
        <v>5</v>
      </c>
      <c r="D47" s="110">
        <v>1</v>
      </c>
      <c r="E47" s="126" t="s">
        <v>68</v>
      </c>
      <c r="F47" s="126" t="s">
        <v>66</v>
      </c>
      <c r="G47" s="111" t="s">
        <v>122</v>
      </c>
    </row>
    <row r="48" spans="2:7">
      <c r="B48" s="135">
        <v>510303</v>
      </c>
      <c r="C48" s="110">
        <v>5</v>
      </c>
      <c r="D48" s="110">
        <v>1</v>
      </c>
      <c r="E48" s="126" t="s">
        <v>68</v>
      </c>
      <c r="F48" s="126" t="s">
        <v>68</v>
      </c>
      <c r="G48" s="111" t="s">
        <v>123</v>
      </c>
    </row>
    <row r="49" spans="2:7">
      <c r="B49" s="135">
        <v>510304</v>
      </c>
      <c r="C49" s="110">
        <v>5</v>
      </c>
      <c r="D49" s="110">
        <v>1</v>
      </c>
      <c r="E49" s="126" t="s">
        <v>68</v>
      </c>
      <c r="F49" s="126" t="s">
        <v>86</v>
      </c>
      <c r="G49" s="111" t="s">
        <v>124</v>
      </c>
    </row>
    <row r="50" spans="2:7">
      <c r="B50" s="135">
        <v>510305</v>
      </c>
      <c r="C50" s="110">
        <v>5</v>
      </c>
      <c r="D50" s="110">
        <v>1</v>
      </c>
      <c r="E50" s="126" t="s">
        <v>68</v>
      </c>
      <c r="F50" s="126" t="s">
        <v>70</v>
      </c>
      <c r="G50" s="111" t="s">
        <v>125</v>
      </c>
    </row>
    <row r="51" spans="2:7">
      <c r="B51" s="135">
        <v>510306</v>
      </c>
      <c r="C51" s="110">
        <v>5</v>
      </c>
      <c r="D51" s="110">
        <v>1</v>
      </c>
      <c r="E51" s="126" t="s">
        <v>68</v>
      </c>
      <c r="F51" s="126" t="s">
        <v>72</v>
      </c>
      <c r="G51" s="111" t="s">
        <v>126</v>
      </c>
    </row>
    <row r="52" spans="2:7">
      <c r="B52" s="135">
        <v>510307</v>
      </c>
      <c r="C52" s="110">
        <v>5</v>
      </c>
      <c r="D52" s="110">
        <v>1</v>
      </c>
      <c r="E52" s="126" t="s">
        <v>68</v>
      </c>
      <c r="F52" s="126" t="s">
        <v>74</v>
      </c>
      <c r="G52" s="111" t="s">
        <v>127</v>
      </c>
    </row>
    <row r="53" spans="2:7">
      <c r="B53" s="135">
        <v>510308</v>
      </c>
      <c r="C53" s="110">
        <v>5</v>
      </c>
      <c r="D53" s="110">
        <v>1</v>
      </c>
      <c r="E53" s="126" t="s">
        <v>68</v>
      </c>
      <c r="F53" s="126" t="s">
        <v>76</v>
      </c>
      <c r="G53" s="111" t="s">
        <v>128</v>
      </c>
    </row>
    <row r="54" spans="2:7">
      <c r="B54" s="135">
        <v>510309</v>
      </c>
      <c r="C54" s="110">
        <v>5</v>
      </c>
      <c r="D54" s="110">
        <v>1</v>
      </c>
      <c r="E54" s="126" t="s">
        <v>68</v>
      </c>
      <c r="F54" s="126" t="s">
        <v>78</v>
      </c>
      <c r="G54" s="111" t="s">
        <v>129</v>
      </c>
    </row>
    <row r="55" spans="2:7" ht="24">
      <c r="B55" s="135">
        <v>510310</v>
      </c>
      <c r="C55" s="110">
        <v>5</v>
      </c>
      <c r="D55" s="110">
        <v>1</v>
      </c>
      <c r="E55" s="126" t="s">
        <v>68</v>
      </c>
      <c r="F55" s="110">
        <v>10</v>
      </c>
      <c r="G55" s="112" t="s">
        <v>130</v>
      </c>
    </row>
    <row r="56" spans="2:7">
      <c r="B56" s="135">
        <v>510311</v>
      </c>
      <c r="C56" s="110">
        <v>5</v>
      </c>
      <c r="D56" s="110">
        <v>1</v>
      </c>
      <c r="E56" s="126" t="s">
        <v>68</v>
      </c>
      <c r="F56" s="110">
        <v>11</v>
      </c>
      <c r="G56" s="111" t="s">
        <v>131</v>
      </c>
    </row>
    <row r="57" spans="2:7" ht="24">
      <c r="B57" s="135">
        <v>510312</v>
      </c>
      <c r="C57" s="110">
        <v>5</v>
      </c>
      <c r="D57" s="110">
        <v>1</v>
      </c>
      <c r="E57" s="126" t="s">
        <v>68</v>
      </c>
      <c r="F57" s="110">
        <v>12</v>
      </c>
      <c r="G57" s="112" t="s">
        <v>132</v>
      </c>
    </row>
    <row r="58" spans="2:7">
      <c r="B58" s="135">
        <v>510313</v>
      </c>
      <c r="C58" s="110">
        <v>5</v>
      </c>
      <c r="D58" s="110">
        <v>1</v>
      </c>
      <c r="E58" s="126" t="s">
        <v>68</v>
      </c>
      <c r="F58" s="110">
        <v>13</v>
      </c>
      <c r="G58" s="111" t="s">
        <v>133</v>
      </c>
    </row>
    <row r="59" spans="2:7">
      <c r="B59" s="135">
        <v>5104</v>
      </c>
      <c r="C59" s="117">
        <v>5</v>
      </c>
      <c r="D59" s="117">
        <v>1</v>
      </c>
      <c r="E59" s="127" t="s">
        <v>86</v>
      </c>
      <c r="F59" s="119"/>
      <c r="G59" s="120" t="s">
        <v>134</v>
      </c>
    </row>
    <row r="60" spans="2:7">
      <c r="B60" s="135">
        <v>510401</v>
      </c>
      <c r="C60" s="110">
        <v>5</v>
      </c>
      <c r="D60" s="110">
        <v>1</v>
      </c>
      <c r="E60" s="126" t="s">
        <v>86</v>
      </c>
      <c r="F60" s="126" t="s">
        <v>64</v>
      </c>
      <c r="G60" s="111" t="s">
        <v>135</v>
      </c>
    </row>
    <row r="61" spans="2:7">
      <c r="B61" s="135">
        <v>510402</v>
      </c>
      <c r="C61" s="110">
        <v>5</v>
      </c>
      <c r="D61" s="110">
        <v>1</v>
      </c>
      <c r="E61" s="126" t="s">
        <v>86</v>
      </c>
      <c r="F61" s="126" t="s">
        <v>66</v>
      </c>
      <c r="G61" s="111" t="s">
        <v>136</v>
      </c>
    </row>
    <row r="62" spans="2:7">
      <c r="B62" s="135">
        <v>510403</v>
      </c>
      <c r="C62" s="110">
        <v>5</v>
      </c>
      <c r="D62" s="110">
        <v>1</v>
      </c>
      <c r="E62" s="126" t="s">
        <v>86</v>
      </c>
      <c r="F62" s="126" t="s">
        <v>68</v>
      </c>
      <c r="G62" s="111" t="s">
        <v>137</v>
      </c>
    </row>
    <row r="63" spans="2:7">
      <c r="B63" s="135">
        <v>510404</v>
      </c>
      <c r="C63" s="110">
        <v>5</v>
      </c>
      <c r="D63" s="110">
        <v>1</v>
      </c>
      <c r="E63" s="126" t="s">
        <v>86</v>
      </c>
      <c r="F63" s="126" t="s">
        <v>86</v>
      </c>
      <c r="G63" s="111" t="s">
        <v>138</v>
      </c>
    </row>
    <row r="64" spans="2:7">
      <c r="B64" s="135">
        <v>510405</v>
      </c>
      <c r="C64" s="110">
        <v>5</v>
      </c>
      <c r="D64" s="110">
        <v>1</v>
      </c>
      <c r="E64" s="126" t="s">
        <v>86</v>
      </c>
      <c r="F64" s="126" t="s">
        <v>70</v>
      </c>
      <c r="G64" s="111" t="s">
        <v>139</v>
      </c>
    </row>
    <row r="65" spans="2:7">
      <c r="B65" s="135">
        <v>510406</v>
      </c>
      <c r="C65" s="110">
        <v>5</v>
      </c>
      <c r="D65" s="110">
        <v>1</v>
      </c>
      <c r="E65" s="126" t="s">
        <v>86</v>
      </c>
      <c r="F65" s="126" t="s">
        <v>72</v>
      </c>
      <c r="G65" s="111" t="s">
        <v>140</v>
      </c>
    </row>
    <row r="66" spans="2:7">
      <c r="B66" s="135">
        <v>510407</v>
      </c>
      <c r="C66" s="110">
        <v>5</v>
      </c>
      <c r="D66" s="110">
        <v>1</v>
      </c>
      <c r="E66" s="126" t="s">
        <v>86</v>
      </c>
      <c r="F66" s="126" t="s">
        <v>74</v>
      </c>
      <c r="G66" s="111" t="s">
        <v>141</v>
      </c>
    </row>
    <row r="67" spans="2:7">
      <c r="B67" s="135">
        <v>510408</v>
      </c>
      <c r="C67" s="110">
        <v>5</v>
      </c>
      <c r="D67" s="110">
        <v>1</v>
      </c>
      <c r="E67" s="126" t="s">
        <v>86</v>
      </c>
      <c r="F67" s="126" t="s">
        <v>76</v>
      </c>
      <c r="G67" s="111" t="s">
        <v>142</v>
      </c>
    </row>
    <row r="68" spans="2:7">
      <c r="B68" s="135">
        <v>510409</v>
      </c>
      <c r="C68" s="110">
        <v>5</v>
      </c>
      <c r="D68" s="110">
        <v>1</v>
      </c>
      <c r="E68" s="126" t="s">
        <v>86</v>
      </c>
      <c r="F68" s="126" t="s">
        <v>78</v>
      </c>
      <c r="G68" s="111" t="s">
        <v>143</v>
      </c>
    </row>
    <row r="69" spans="2:7">
      <c r="B69" s="135">
        <v>510499</v>
      </c>
      <c r="C69" s="110">
        <v>5</v>
      </c>
      <c r="D69" s="110">
        <v>1</v>
      </c>
      <c r="E69" s="126" t="s">
        <v>86</v>
      </c>
      <c r="F69" s="110">
        <v>99</v>
      </c>
      <c r="G69" s="111" t="s">
        <v>144</v>
      </c>
    </row>
    <row r="70" spans="2:7">
      <c r="B70" s="135">
        <v>5105</v>
      </c>
      <c r="C70" s="117">
        <v>5</v>
      </c>
      <c r="D70" s="117">
        <v>1</v>
      </c>
      <c r="E70" s="127" t="s">
        <v>70</v>
      </c>
      <c r="F70" s="119"/>
      <c r="G70" s="120" t="s">
        <v>145</v>
      </c>
    </row>
    <row r="71" spans="2:7">
      <c r="B71" s="135">
        <v>510501</v>
      </c>
      <c r="C71" s="110">
        <v>5</v>
      </c>
      <c r="D71" s="110">
        <v>1</v>
      </c>
      <c r="E71" s="126" t="s">
        <v>70</v>
      </c>
      <c r="F71" s="126" t="s">
        <v>64</v>
      </c>
      <c r="G71" s="111" t="s">
        <v>65</v>
      </c>
    </row>
    <row r="72" spans="2:7">
      <c r="B72" s="135">
        <v>510502</v>
      </c>
      <c r="C72" s="110">
        <v>5</v>
      </c>
      <c r="D72" s="110">
        <v>1</v>
      </c>
      <c r="E72" s="126" t="s">
        <v>70</v>
      </c>
      <c r="F72" s="126" t="s">
        <v>66</v>
      </c>
      <c r="G72" s="111" t="s">
        <v>146</v>
      </c>
    </row>
    <row r="73" spans="2:7">
      <c r="B73" s="135">
        <v>510503</v>
      </c>
      <c r="C73" s="110">
        <v>5</v>
      </c>
      <c r="D73" s="110">
        <v>1</v>
      </c>
      <c r="E73" s="126" t="s">
        <v>70</v>
      </c>
      <c r="F73" s="126" t="s">
        <v>68</v>
      </c>
      <c r="G73" s="111" t="s">
        <v>69</v>
      </c>
    </row>
    <row r="74" spans="2:7">
      <c r="B74" s="135">
        <v>510504</v>
      </c>
      <c r="C74" s="110">
        <v>5</v>
      </c>
      <c r="D74" s="110">
        <v>1</v>
      </c>
      <c r="E74" s="126" t="s">
        <v>70</v>
      </c>
      <c r="F74" s="126" t="s">
        <v>86</v>
      </c>
      <c r="G74" s="111" t="s">
        <v>147</v>
      </c>
    </row>
    <row r="75" spans="2:7">
      <c r="B75" s="135">
        <v>510505</v>
      </c>
      <c r="C75" s="110">
        <v>5</v>
      </c>
      <c r="D75" s="110">
        <v>1</v>
      </c>
      <c r="E75" s="126" t="s">
        <v>70</v>
      </c>
      <c r="F75" s="126" t="s">
        <v>70</v>
      </c>
      <c r="G75" s="111" t="s">
        <v>148</v>
      </c>
    </row>
    <row r="76" spans="2:7">
      <c r="B76" s="135">
        <v>510506</v>
      </c>
      <c r="C76" s="110">
        <v>5</v>
      </c>
      <c r="D76" s="110">
        <v>1</v>
      </c>
      <c r="E76" s="126" t="s">
        <v>70</v>
      </c>
      <c r="F76" s="126" t="s">
        <v>72</v>
      </c>
      <c r="G76" s="111" t="s">
        <v>149</v>
      </c>
    </row>
    <row r="77" spans="2:7">
      <c r="B77" s="135">
        <v>510507</v>
      </c>
      <c r="C77" s="110">
        <v>5</v>
      </c>
      <c r="D77" s="110">
        <v>1</v>
      </c>
      <c r="E77" s="126" t="s">
        <v>70</v>
      </c>
      <c r="F77" s="126" t="s">
        <v>74</v>
      </c>
      <c r="G77" s="111" t="s">
        <v>150</v>
      </c>
    </row>
    <row r="78" spans="2:7">
      <c r="B78" s="135">
        <v>510509</v>
      </c>
      <c r="C78" s="110">
        <v>5</v>
      </c>
      <c r="D78" s="110">
        <v>1</v>
      </c>
      <c r="E78" s="126" t="s">
        <v>70</v>
      </c>
      <c r="F78" s="126" t="s">
        <v>78</v>
      </c>
      <c r="G78" s="111" t="s">
        <v>151</v>
      </c>
    </row>
    <row r="79" spans="2:7">
      <c r="B79" s="135">
        <v>510510</v>
      </c>
      <c r="C79" s="110">
        <v>5</v>
      </c>
      <c r="D79" s="110">
        <v>1</v>
      </c>
      <c r="E79" s="126" t="s">
        <v>70</v>
      </c>
      <c r="F79" s="110">
        <v>10</v>
      </c>
      <c r="G79" s="111" t="s">
        <v>152</v>
      </c>
    </row>
    <row r="80" spans="2:7">
      <c r="B80" s="135">
        <v>510511</v>
      </c>
      <c r="C80" s="110">
        <v>5</v>
      </c>
      <c r="D80" s="110">
        <v>1</v>
      </c>
      <c r="E80" s="126" t="s">
        <v>70</v>
      </c>
      <c r="F80" s="110">
        <v>11</v>
      </c>
      <c r="G80" s="111" t="s">
        <v>153</v>
      </c>
    </row>
    <row r="81" spans="2:7">
      <c r="B81" s="135">
        <v>510512</v>
      </c>
      <c r="C81" s="110">
        <v>5</v>
      </c>
      <c r="D81" s="110">
        <v>1</v>
      </c>
      <c r="E81" s="126" t="s">
        <v>70</v>
      </c>
      <c r="F81" s="110">
        <v>12</v>
      </c>
      <c r="G81" s="111" t="s">
        <v>154</v>
      </c>
    </row>
    <row r="82" spans="2:7">
      <c r="B82" s="135">
        <v>510513</v>
      </c>
      <c r="C82" s="110">
        <v>5</v>
      </c>
      <c r="D82" s="110">
        <v>1</v>
      </c>
      <c r="E82" s="126" t="s">
        <v>70</v>
      </c>
      <c r="F82" s="110">
        <v>13</v>
      </c>
      <c r="G82" s="111" t="s">
        <v>155</v>
      </c>
    </row>
    <row r="83" spans="2:7">
      <c r="B83" s="135">
        <v>510514</v>
      </c>
      <c r="C83" s="110">
        <v>5</v>
      </c>
      <c r="D83" s="110">
        <v>1</v>
      </c>
      <c r="E83" s="126" t="s">
        <v>70</v>
      </c>
      <c r="F83" s="110">
        <v>14</v>
      </c>
      <c r="G83" s="111" t="s">
        <v>156</v>
      </c>
    </row>
    <row r="84" spans="2:7">
      <c r="B84" s="135">
        <v>510515</v>
      </c>
      <c r="C84" s="110">
        <v>5</v>
      </c>
      <c r="D84" s="110">
        <v>1</v>
      </c>
      <c r="E84" s="126" t="s">
        <v>70</v>
      </c>
      <c r="F84" s="110">
        <v>15</v>
      </c>
      <c r="G84" s="111" t="s">
        <v>157</v>
      </c>
    </row>
    <row r="85" spans="2:7">
      <c r="B85" s="135">
        <v>510516</v>
      </c>
      <c r="C85" s="110">
        <v>5</v>
      </c>
      <c r="D85" s="110">
        <v>1</v>
      </c>
      <c r="E85" s="126" t="s">
        <v>70</v>
      </c>
      <c r="F85" s="110">
        <v>16</v>
      </c>
      <c r="G85" s="111" t="s">
        <v>158</v>
      </c>
    </row>
    <row r="86" spans="2:7">
      <c r="B86" s="135">
        <v>5106</v>
      </c>
      <c r="C86" s="117">
        <v>5</v>
      </c>
      <c r="D86" s="117">
        <v>1</v>
      </c>
      <c r="E86" s="127" t="s">
        <v>72</v>
      </c>
      <c r="F86" s="119"/>
      <c r="G86" s="120" t="s">
        <v>159</v>
      </c>
    </row>
    <row r="87" spans="2:7">
      <c r="B87" s="135">
        <v>510601</v>
      </c>
      <c r="C87" s="110">
        <v>5</v>
      </c>
      <c r="D87" s="110">
        <v>1</v>
      </c>
      <c r="E87" s="126" t="s">
        <v>72</v>
      </c>
      <c r="F87" s="126" t="s">
        <v>64</v>
      </c>
      <c r="G87" s="111" t="s">
        <v>160</v>
      </c>
    </row>
    <row r="88" spans="2:7">
      <c r="B88" s="135">
        <v>510602</v>
      </c>
      <c r="C88" s="110">
        <v>5</v>
      </c>
      <c r="D88" s="110">
        <v>1</v>
      </c>
      <c r="E88" s="126" t="s">
        <v>72</v>
      </c>
      <c r="F88" s="126" t="s">
        <v>66</v>
      </c>
      <c r="G88" s="111" t="s">
        <v>161</v>
      </c>
    </row>
    <row r="89" spans="2:7">
      <c r="B89" s="135">
        <v>510603</v>
      </c>
      <c r="C89" s="110">
        <v>5</v>
      </c>
      <c r="D89" s="110">
        <v>1</v>
      </c>
      <c r="E89" s="126" t="s">
        <v>72</v>
      </c>
      <c r="F89" s="126" t="s">
        <v>68</v>
      </c>
      <c r="G89" s="111" t="s">
        <v>162</v>
      </c>
    </row>
    <row r="90" spans="2:7">
      <c r="B90" s="135">
        <v>510605</v>
      </c>
      <c r="C90" s="110">
        <v>5</v>
      </c>
      <c r="D90" s="110">
        <v>1</v>
      </c>
      <c r="E90" s="126" t="s">
        <v>72</v>
      </c>
      <c r="F90" s="126" t="s">
        <v>70</v>
      </c>
      <c r="G90" s="111" t="s">
        <v>163</v>
      </c>
    </row>
    <row r="91" spans="2:7" ht="24">
      <c r="B91" s="135">
        <v>510606</v>
      </c>
      <c r="C91" s="110">
        <v>5</v>
      </c>
      <c r="D91" s="110">
        <v>1</v>
      </c>
      <c r="E91" s="126" t="s">
        <v>72</v>
      </c>
      <c r="F91" s="126" t="s">
        <v>72</v>
      </c>
      <c r="G91" s="112" t="s">
        <v>164</v>
      </c>
    </row>
    <row r="92" spans="2:7">
      <c r="B92" s="135">
        <v>5107</v>
      </c>
      <c r="C92" s="117">
        <v>5</v>
      </c>
      <c r="D92" s="117">
        <v>1</v>
      </c>
      <c r="E92" s="127" t="s">
        <v>74</v>
      </c>
      <c r="F92" s="119"/>
      <c r="G92" s="120" t="s">
        <v>165</v>
      </c>
    </row>
    <row r="93" spans="2:7">
      <c r="B93" s="135">
        <v>510702</v>
      </c>
      <c r="C93" s="110">
        <v>5</v>
      </c>
      <c r="D93" s="110">
        <v>1</v>
      </c>
      <c r="E93" s="126" t="s">
        <v>74</v>
      </c>
      <c r="F93" s="126" t="s">
        <v>66</v>
      </c>
      <c r="G93" s="111" t="s">
        <v>166</v>
      </c>
    </row>
    <row r="94" spans="2:7">
      <c r="B94" s="135">
        <v>510703</v>
      </c>
      <c r="C94" s="110">
        <v>5</v>
      </c>
      <c r="D94" s="110">
        <v>1</v>
      </c>
      <c r="E94" s="126" t="s">
        <v>74</v>
      </c>
      <c r="F94" s="126" t="s">
        <v>68</v>
      </c>
      <c r="G94" s="111" t="s">
        <v>167</v>
      </c>
    </row>
    <row r="95" spans="2:7">
      <c r="B95" s="135">
        <v>510704</v>
      </c>
      <c r="C95" s="110">
        <v>5</v>
      </c>
      <c r="D95" s="110">
        <v>1</v>
      </c>
      <c r="E95" s="126" t="s">
        <v>74</v>
      </c>
      <c r="F95" s="126" t="s">
        <v>86</v>
      </c>
      <c r="G95" s="111" t="s">
        <v>168</v>
      </c>
    </row>
    <row r="96" spans="2:7">
      <c r="B96" s="135">
        <v>510705</v>
      </c>
      <c r="C96" s="110">
        <v>5</v>
      </c>
      <c r="D96" s="110">
        <v>1</v>
      </c>
      <c r="E96" s="126" t="s">
        <v>74</v>
      </c>
      <c r="F96" s="126" t="s">
        <v>70</v>
      </c>
      <c r="G96" s="111" t="s">
        <v>169</v>
      </c>
    </row>
    <row r="97" spans="2:7">
      <c r="B97" s="135">
        <v>510706</v>
      </c>
      <c r="C97" s="110">
        <v>5</v>
      </c>
      <c r="D97" s="110">
        <v>1</v>
      </c>
      <c r="E97" s="126" t="s">
        <v>74</v>
      </c>
      <c r="F97" s="126" t="s">
        <v>72</v>
      </c>
      <c r="G97" s="111" t="s">
        <v>170</v>
      </c>
    </row>
    <row r="98" spans="2:7">
      <c r="B98" s="135">
        <v>510707</v>
      </c>
      <c r="C98" s="110">
        <v>5</v>
      </c>
      <c r="D98" s="110">
        <v>1</v>
      </c>
      <c r="E98" s="126" t="s">
        <v>74</v>
      </c>
      <c r="F98" s="126" t="s">
        <v>74</v>
      </c>
      <c r="G98" s="111" t="s">
        <v>171</v>
      </c>
    </row>
    <row r="99" spans="2:7">
      <c r="B99" s="135">
        <v>510708</v>
      </c>
      <c r="C99" s="110">
        <v>5</v>
      </c>
      <c r="D99" s="110">
        <v>1</v>
      </c>
      <c r="E99" s="126" t="s">
        <v>74</v>
      </c>
      <c r="F99" s="126" t="s">
        <v>76</v>
      </c>
      <c r="G99" s="111" t="s">
        <v>172</v>
      </c>
    </row>
    <row r="100" spans="2:7">
      <c r="B100" s="135">
        <v>510709</v>
      </c>
      <c r="C100" s="110">
        <v>5</v>
      </c>
      <c r="D100" s="110">
        <v>1</v>
      </c>
      <c r="E100" s="126" t="s">
        <v>74</v>
      </c>
      <c r="F100" s="126" t="s">
        <v>78</v>
      </c>
      <c r="G100" s="111" t="s">
        <v>173</v>
      </c>
    </row>
    <row r="101" spans="2:7">
      <c r="B101" s="135">
        <v>510710</v>
      </c>
      <c r="C101" s="110">
        <v>5</v>
      </c>
      <c r="D101" s="110">
        <v>1</v>
      </c>
      <c r="E101" s="126" t="s">
        <v>74</v>
      </c>
      <c r="F101" s="110">
        <v>10</v>
      </c>
      <c r="G101" s="111" t="s">
        <v>174</v>
      </c>
    </row>
    <row r="102" spans="2:7">
      <c r="B102" s="135">
        <v>510711</v>
      </c>
      <c r="C102" s="110">
        <v>5</v>
      </c>
      <c r="D102" s="110">
        <v>1</v>
      </c>
      <c r="E102" s="126" t="s">
        <v>74</v>
      </c>
      <c r="F102" s="110">
        <v>11</v>
      </c>
      <c r="G102" s="111" t="s">
        <v>175</v>
      </c>
    </row>
    <row r="103" spans="2:7">
      <c r="B103" s="135">
        <v>510712</v>
      </c>
      <c r="C103" s="110">
        <v>5</v>
      </c>
      <c r="D103" s="110">
        <v>1</v>
      </c>
      <c r="E103" s="126" t="s">
        <v>74</v>
      </c>
      <c r="F103" s="110">
        <v>12</v>
      </c>
      <c r="G103" s="111" t="s">
        <v>176</v>
      </c>
    </row>
    <row r="104" spans="2:7">
      <c r="B104" s="135">
        <v>510799</v>
      </c>
      <c r="C104" s="110">
        <v>5</v>
      </c>
      <c r="D104" s="110">
        <v>1</v>
      </c>
      <c r="E104" s="126" t="s">
        <v>74</v>
      </c>
      <c r="F104" s="110">
        <v>99</v>
      </c>
      <c r="G104" s="111" t="s">
        <v>177</v>
      </c>
    </row>
    <row r="105" spans="2:7">
      <c r="B105" s="135">
        <v>5199</v>
      </c>
      <c r="C105" s="117">
        <v>5</v>
      </c>
      <c r="D105" s="117">
        <v>1</v>
      </c>
      <c r="E105" s="128">
        <v>99</v>
      </c>
      <c r="F105" s="129"/>
      <c r="G105" s="120" t="s">
        <v>178</v>
      </c>
    </row>
    <row r="106" spans="2:7">
      <c r="B106" s="135">
        <v>519901</v>
      </c>
      <c r="C106" s="110">
        <v>5</v>
      </c>
      <c r="D106" s="110">
        <v>1</v>
      </c>
      <c r="E106" s="110">
        <v>99</v>
      </c>
      <c r="F106" s="126" t="s">
        <v>64</v>
      </c>
      <c r="G106" s="111" t="s">
        <v>179</v>
      </c>
    </row>
    <row r="107" spans="2:7">
      <c r="B107" s="135">
        <v>52</v>
      </c>
      <c r="C107" s="113">
        <v>5</v>
      </c>
      <c r="D107" s="114">
        <v>2</v>
      </c>
      <c r="E107" s="115"/>
      <c r="F107" s="116"/>
      <c r="G107" s="125" t="s">
        <v>180</v>
      </c>
    </row>
    <row r="108" spans="2:7">
      <c r="B108" s="135">
        <v>5201</v>
      </c>
      <c r="C108" s="117">
        <v>5</v>
      </c>
      <c r="D108" s="117">
        <v>2</v>
      </c>
      <c r="E108" s="126" t="s">
        <v>64</v>
      </c>
      <c r="F108" s="119"/>
      <c r="G108" s="120" t="s">
        <v>181</v>
      </c>
    </row>
    <row r="109" spans="2:7">
      <c r="B109" s="135">
        <v>520101</v>
      </c>
      <c r="C109" s="110">
        <v>5</v>
      </c>
      <c r="D109" s="110">
        <v>2</v>
      </c>
      <c r="E109" s="126" t="s">
        <v>64</v>
      </c>
      <c r="F109" s="126" t="s">
        <v>64</v>
      </c>
      <c r="G109" s="111" t="s">
        <v>182</v>
      </c>
    </row>
    <row r="110" spans="2:7">
      <c r="B110" s="135">
        <v>520102</v>
      </c>
      <c r="C110" s="110">
        <v>5</v>
      </c>
      <c r="D110" s="110">
        <v>2</v>
      </c>
      <c r="E110" s="126" t="s">
        <v>64</v>
      </c>
      <c r="F110" s="126" t="s">
        <v>66</v>
      </c>
      <c r="G110" s="111" t="s">
        <v>183</v>
      </c>
    </row>
    <row r="111" spans="2:7">
      <c r="B111" s="135">
        <v>520103</v>
      </c>
      <c r="C111" s="110">
        <v>5</v>
      </c>
      <c r="D111" s="110">
        <v>2</v>
      </c>
      <c r="E111" s="126" t="s">
        <v>64</v>
      </c>
      <c r="F111" s="126" t="s">
        <v>68</v>
      </c>
      <c r="G111" s="111" t="s">
        <v>184</v>
      </c>
    </row>
    <row r="112" spans="2:7">
      <c r="B112" s="135">
        <v>520104</v>
      </c>
      <c r="C112" s="110">
        <v>5</v>
      </c>
      <c r="D112" s="110">
        <v>2</v>
      </c>
      <c r="E112" s="126" t="s">
        <v>64</v>
      </c>
      <c r="F112" s="126" t="s">
        <v>86</v>
      </c>
      <c r="G112" s="111" t="s">
        <v>185</v>
      </c>
    </row>
    <row r="113" spans="2:7">
      <c r="B113" s="135">
        <v>520105</v>
      </c>
      <c r="C113" s="110">
        <v>5</v>
      </c>
      <c r="D113" s="110">
        <v>2</v>
      </c>
      <c r="E113" s="126" t="s">
        <v>64</v>
      </c>
      <c r="F113" s="126" t="s">
        <v>70</v>
      </c>
      <c r="G113" s="111" t="s">
        <v>186</v>
      </c>
    </row>
    <row r="114" spans="2:7">
      <c r="B114" s="135">
        <v>520106</v>
      </c>
      <c r="C114" s="110">
        <v>5</v>
      </c>
      <c r="D114" s="110">
        <v>2</v>
      </c>
      <c r="E114" s="126" t="s">
        <v>64</v>
      </c>
      <c r="F114" s="126" t="s">
        <v>72</v>
      </c>
      <c r="G114" s="111" t="s">
        <v>187</v>
      </c>
    </row>
    <row r="115" spans="2:7">
      <c r="B115" s="135">
        <v>520107</v>
      </c>
      <c r="C115" s="110">
        <v>5</v>
      </c>
      <c r="D115" s="110">
        <v>2</v>
      </c>
      <c r="E115" s="126" t="s">
        <v>64</v>
      </c>
      <c r="F115" s="126" t="s">
        <v>74</v>
      </c>
      <c r="G115" s="111" t="s">
        <v>188</v>
      </c>
    </row>
    <row r="116" spans="2:7">
      <c r="B116" s="135">
        <v>520108</v>
      </c>
      <c r="C116" s="110">
        <v>5</v>
      </c>
      <c r="D116" s="110">
        <v>2</v>
      </c>
      <c r="E116" s="126" t="s">
        <v>64</v>
      </c>
      <c r="F116" s="126" t="s">
        <v>76</v>
      </c>
      <c r="G116" s="111" t="s">
        <v>189</v>
      </c>
    </row>
    <row r="117" spans="2:7">
      <c r="B117" s="135">
        <v>520109</v>
      </c>
      <c r="C117" s="110">
        <v>5</v>
      </c>
      <c r="D117" s="110">
        <v>2</v>
      </c>
      <c r="E117" s="126" t="s">
        <v>64</v>
      </c>
      <c r="F117" s="126" t="s">
        <v>78</v>
      </c>
      <c r="G117" s="111" t="s">
        <v>161</v>
      </c>
    </row>
    <row r="118" spans="2:7">
      <c r="B118" s="135">
        <v>520111</v>
      </c>
      <c r="C118" s="110">
        <v>5</v>
      </c>
      <c r="D118" s="110">
        <v>2</v>
      </c>
      <c r="E118" s="126" t="s">
        <v>64</v>
      </c>
      <c r="F118" s="110">
        <v>11</v>
      </c>
      <c r="G118" s="111" t="s">
        <v>190</v>
      </c>
    </row>
    <row r="119" spans="2:7">
      <c r="B119" s="135">
        <v>520112</v>
      </c>
      <c r="C119" s="110">
        <v>5</v>
      </c>
      <c r="D119" s="110">
        <v>2</v>
      </c>
      <c r="E119" s="126" t="s">
        <v>64</v>
      </c>
      <c r="F119" s="110">
        <v>12</v>
      </c>
      <c r="G119" s="111" t="s">
        <v>191</v>
      </c>
    </row>
    <row r="120" spans="2:7">
      <c r="B120" s="135">
        <v>520113</v>
      </c>
      <c r="C120" s="110">
        <v>5</v>
      </c>
      <c r="D120" s="110">
        <v>2</v>
      </c>
      <c r="E120" s="126" t="s">
        <v>64</v>
      </c>
      <c r="F120" s="110">
        <v>13</v>
      </c>
      <c r="G120" s="111" t="s">
        <v>192</v>
      </c>
    </row>
    <row r="121" spans="2:7">
      <c r="B121" s="135">
        <v>520114</v>
      </c>
      <c r="C121" s="110">
        <v>5</v>
      </c>
      <c r="D121" s="110">
        <v>2</v>
      </c>
      <c r="E121" s="126" t="s">
        <v>64</v>
      </c>
      <c r="F121" s="110">
        <v>14</v>
      </c>
      <c r="G121" s="111" t="s">
        <v>193</v>
      </c>
    </row>
    <row r="122" spans="2:7">
      <c r="B122" s="135">
        <v>520115</v>
      </c>
      <c r="C122" s="110">
        <v>5</v>
      </c>
      <c r="D122" s="110">
        <v>2</v>
      </c>
      <c r="E122" s="126" t="s">
        <v>64</v>
      </c>
      <c r="F122" s="110">
        <v>15</v>
      </c>
      <c r="G122" s="111" t="s">
        <v>194</v>
      </c>
    </row>
    <row r="123" spans="2:7">
      <c r="B123" s="135">
        <v>520116</v>
      </c>
      <c r="C123" s="110">
        <v>5</v>
      </c>
      <c r="D123" s="110">
        <v>2</v>
      </c>
      <c r="E123" s="126" t="s">
        <v>64</v>
      </c>
      <c r="F123" s="110">
        <v>16</v>
      </c>
      <c r="G123" s="111" t="s">
        <v>195</v>
      </c>
    </row>
    <row r="124" spans="2:7">
      <c r="B124" s="135">
        <v>520117</v>
      </c>
      <c r="C124" s="110">
        <v>5</v>
      </c>
      <c r="D124" s="110">
        <v>2</v>
      </c>
      <c r="E124" s="126" t="s">
        <v>64</v>
      </c>
      <c r="F124" s="110">
        <v>17</v>
      </c>
      <c r="G124" s="111" t="s">
        <v>196</v>
      </c>
    </row>
    <row r="125" spans="2:7">
      <c r="B125" s="135">
        <v>520118</v>
      </c>
      <c r="C125" s="110">
        <v>5</v>
      </c>
      <c r="D125" s="110">
        <v>2</v>
      </c>
      <c r="E125" s="126" t="s">
        <v>64</v>
      </c>
      <c r="F125" s="110">
        <v>18</v>
      </c>
      <c r="G125" s="111" t="s">
        <v>197</v>
      </c>
    </row>
    <row r="126" spans="2:7">
      <c r="B126" s="135">
        <v>520119</v>
      </c>
      <c r="C126" s="110">
        <v>5</v>
      </c>
      <c r="D126" s="110">
        <v>2</v>
      </c>
      <c r="E126" s="126" t="s">
        <v>64</v>
      </c>
      <c r="F126" s="110">
        <v>19</v>
      </c>
      <c r="G126" s="111" t="s">
        <v>198</v>
      </c>
    </row>
    <row r="127" spans="2:7">
      <c r="B127" s="135">
        <v>520120</v>
      </c>
      <c r="C127" s="110">
        <v>5</v>
      </c>
      <c r="D127" s="110">
        <v>2</v>
      </c>
      <c r="E127" s="126" t="s">
        <v>64</v>
      </c>
      <c r="F127" s="110">
        <v>20</v>
      </c>
      <c r="G127" s="111" t="s">
        <v>199</v>
      </c>
    </row>
    <row r="128" spans="2:7">
      <c r="B128" s="135">
        <v>520121</v>
      </c>
      <c r="C128" s="110">
        <v>5</v>
      </c>
      <c r="D128" s="110">
        <v>2</v>
      </c>
      <c r="E128" s="126" t="s">
        <v>64</v>
      </c>
      <c r="F128" s="110">
        <v>21</v>
      </c>
      <c r="G128" s="111" t="s">
        <v>200</v>
      </c>
    </row>
    <row r="129" spans="2:7">
      <c r="B129" s="135">
        <v>520122</v>
      </c>
      <c r="C129" s="110">
        <v>5</v>
      </c>
      <c r="D129" s="110">
        <v>2</v>
      </c>
      <c r="E129" s="126" t="s">
        <v>64</v>
      </c>
      <c r="F129" s="110">
        <v>22</v>
      </c>
      <c r="G129" s="111" t="s">
        <v>201</v>
      </c>
    </row>
    <row r="130" spans="2:7">
      <c r="B130" s="135">
        <v>520123</v>
      </c>
      <c r="C130" s="110">
        <v>5</v>
      </c>
      <c r="D130" s="110">
        <v>2</v>
      </c>
      <c r="E130" s="126" t="s">
        <v>64</v>
      </c>
      <c r="F130" s="110">
        <v>23</v>
      </c>
      <c r="G130" s="111" t="s">
        <v>202</v>
      </c>
    </row>
    <row r="131" spans="2:7">
      <c r="B131" s="135">
        <v>520124</v>
      </c>
      <c r="C131" s="110">
        <v>5</v>
      </c>
      <c r="D131" s="110">
        <v>2</v>
      </c>
      <c r="E131" s="126" t="s">
        <v>64</v>
      </c>
      <c r="F131" s="110">
        <v>24</v>
      </c>
      <c r="G131" s="111" t="s">
        <v>203</v>
      </c>
    </row>
    <row r="132" spans="2:7">
      <c r="B132" s="135">
        <v>520125</v>
      </c>
      <c r="C132" s="110">
        <v>5</v>
      </c>
      <c r="D132" s="110">
        <v>2</v>
      </c>
      <c r="E132" s="126" t="s">
        <v>64</v>
      </c>
      <c r="F132" s="110">
        <v>25</v>
      </c>
      <c r="G132" s="111" t="s">
        <v>204</v>
      </c>
    </row>
    <row r="133" spans="2:7">
      <c r="B133" s="135">
        <v>520126</v>
      </c>
      <c r="C133" s="110">
        <v>5</v>
      </c>
      <c r="D133" s="110">
        <v>2</v>
      </c>
      <c r="E133" s="126" t="s">
        <v>64</v>
      </c>
      <c r="F133" s="110">
        <v>26</v>
      </c>
      <c r="G133" s="111" t="s">
        <v>205</v>
      </c>
    </row>
    <row r="134" spans="2:7">
      <c r="B134" s="135">
        <v>520127</v>
      </c>
      <c r="C134" s="110">
        <v>5</v>
      </c>
      <c r="D134" s="110">
        <v>2</v>
      </c>
      <c r="E134" s="126" t="s">
        <v>64</v>
      </c>
      <c r="F134" s="110">
        <v>27</v>
      </c>
      <c r="G134" s="111" t="s">
        <v>206</v>
      </c>
    </row>
    <row r="135" spans="2:7">
      <c r="B135" s="135">
        <v>520128</v>
      </c>
      <c r="C135" s="110">
        <v>5</v>
      </c>
      <c r="D135" s="110">
        <v>2</v>
      </c>
      <c r="E135" s="126" t="s">
        <v>64</v>
      </c>
      <c r="F135" s="110">
        <v>28</v>
      </c>
      <c r="G135" s="111" t="s">
        <v>207</v>
      </c>
    </row>
    <row r="136" spans="2:7">
      <c r="B136" s="135">
        <v>520129</v>
      </c>
      <c r="C136" s="110">
        <v>5</v>
      </c>
      <c r="D136" s="110">
        <v>2</v>
      </c>
      <c r="E136" s="126" t="s">
        <v>64</v>
      </c>
      <c r="F136" s="110">
        <v>29</v>
      </c>
      <c r="G136" s="111" t="s">
        <v>208</v>
      </c>
    </row>
    <row r="137" spans="2:7">
      <c r="B137" s="135">
        <v>520130</v>
      </c>
      <c r="C137" s="110">
        <v>5</v>
      </c>
      <c r="D137" s="110">
        <v>2</v>
      </c>
      <c r="E137" s="126" t="s">
        <v>64</v>
      </c>
      <c r="F137" s="110">
        <v>30</v>
      </c>
      <c r="G137" s="111" t="s">
        <v>209</v>
      </c>
    </row>
    <row r="138" spans="2:7">
      <c r="B138" s="135">
        <v>520131</v>
      </c>
      <c r="C138" s="110">
        <v>5</v>
      </c>
      <c r="D138" s="110">
        <v>2</v>
      </c>
      <c r="E138" s="126" t="s">
        <v>64</v>
      </c>
      <c r="F138" s="110">
        <v>31</v>
      </c>
      <c r="G138" s="111" t="s">
        <v>210</v>
      </c>
    </row>
    <row r="139" spans="2:7">
      <c r="B139" s="135">
        <v>520199</v>
      </c>
      <c r="C139" s="110">
        <v>5</v>
      </c>
      <c r="D139" s="110">
        <v>2</v>
      </c>
      <c r="E139" s="126" t="s">
        <v>64</v>
      </c>
      <c r="F139" s="110">
        <v>99</v>
      </c>
      <c r="G139" s="111" t="s">
        <v>211</v>
      </c>
    </row>
    <row r="140" spans="2:7">
      <c r="B140" s="135">
        <v>5202</v>
      </c>
      <c r="C140" s="117">
        <v>5</v>
      </c>
      <c r="D140" s="117">
        <v>2</v>
      </c>
      <c r="E140" s="126" t="s">
        <v>66</v>
      </c>
      <c r="F140" s="119"/>
      <c r="G140" s="120" t="s">
        <v>134</v>
      </c>
    </row>
    <row r="141" spans="2:7">
      <c r="B141" s="135">
        <v>520201</v>
      </c>
      <c r="C141" s="110">
        <v>5</v>
      </c>
      <c r="D141" s="110">
        <v>2</v>
      </c>
      <c r="E141" s="126" t="s">
        <v>66</v>
      </c>
      <c r="F141" s="126" t="s">
        <v>64</v>
      </c>
      <c r="G141" s="111" t="s">
        <v>212</v>
      </c>
    </row>
    <row r="142" spans="2:7">
      <c r="B142" s="135">
        <v>520202</v>
      </c>
      <c r="C142" s="110">
        <v>5</v>
      </c>
      <c r="D142" s="110">
        <v>2</v>
      </c>
      <c r="E142" s="126" t="s">
        <v>66</v>
      </c>
      <c r="F142" s="126" t="s">
        <v>66</v>
      </c>
      <c r="G142" s="111" t="s">
        <v>213</v>
      </c>
    </row>
    <row r="143" spans="2:7">
      <c r="B143" s="135">
        <v>520203</v>
      </c>
      <c r="C143" s="110">
        <v>5</v>
      </c>
      <c r="D143" s="110">
        <v>2</v>
      </c>
      <c r="E143" s="126" t="s">
        <v>66</v>
      </c>
      <c r="F143" s="126" t="s">
        <v>68</v>
      </c>
      <c r="G143" s="111" t="s">
        <v>214</v>
      </c>
    </row>
    <row r="144" spans="2:7">
      <c r="B144" s="135">
        <v>520204</v>
      </c>
      <c r="C144" s="110">
        <v>5</v>
      </c>
      <c r="D144" s="110">
        <v>2</v>
      </c>
      <c r="E144" s="126" t="s">
        <v>66</v>
      </c>
      <c r="F144" s="126" t="s">
        <v>86</v>
      </c>
      <c r="G144" s="111" t="s">
        <v>215</v>
      </c>
    </row>
    <row r="145" spans="2:7">
      <c r="B145" s="135">
        <v>5203</v>
      </c>
      <c r="C145" s="117">
        <v>5</v>
      </c>
      <c r="D145" s="117">
        <v>2</v>
      </c>
      <c r="E145" s="126" t="s">
        <v>68</v>
      </c>
      <c r="F145" s="119"/>
      <c r="G145" s="120" t="s">
        <v>216</v>
      </c>
    </row>
    <row r="146" spans="2:7">
      <c r="B146" s="135">
        <v>520301</v>
      </c>
      <c r="C146" s="110">
        <v>5</v>
      </c>
      <c r="D146" s="110">
        <v>2</v>
      </c>
      <c r="E146" s="126" t="s">
        <v>68</v>
      </c>
      <c r="F146" s="126" t="s">
        <v>64</v>
      </c>
      <c r="G146" s="111" t="s">
        <v>217</v>
      </c>
    </row>
    <row r="147" spans="2:7">
      <c r="B147" s="135">
        <v>520302</v>
      </c>
      <c r="C147" s="110">
        <v>5</v>
      </c>
      <c r="D147" s="110">
        <v>2</v>
      </c>
      <c r="E147" s="126" t="s">
        <v>68</v>
      </c>
      <c r="F147" s="126" t="s">
        <v>66</v>
      </c>
      <c r="G147" s="111" t="s">
        <v>218</v>
      </c>
    </row>
    <row r="148" spans="2:7">
      <c r="B148" s="135">
        <v>520303</v>
      </c>
      <c r="C148" s="110">
        <v>5</v>
      </c>
      <c r="D148" s="110">
        <v>2</v>
      </c>
      <c r="E148" s="126" t="s">
        <v>68</v>
      </c>
      <c r="F148" s="126" t="s">
        <v>68</v>
      </c>
      <c r="G148" s="111" t="s">
        <v>219</v>
      </c>
    </row>
    <row r="149" spans="2:7">
      <c r="B149" s="135">
        <v>520304</v>
      </c>
      <c r="C149" s="110">
        <v>5</v>
      </c>
      <c r="D149" s="110">
        <v>2</v>
      </c>
      <c r="E149" s="126" t="s">
        <v>68</v>
      </c>
      <c r="F149" s="126" t="s">
        <v>86</v>
      </c>
      <c r="G149" s="111" t="s">
        <v>220</v>
      </c>
    </row>
    <row r="150" spans="2:7">
      <c r="B150" s="135">
        <v>520305</v>
      </c>
      <c r="C150" s="110">
        <v>5</v>
      </c>
      <c r="D150" s="110">
        <v>2</v>
      </c>
      <c r="E150" s="126" t="s">
        <v>68</v>
      </c>
      <c r="F150" s="126" t="s">
        <v>70</v>
      </c>
      <c r="G150" s="111" t="s">
        <v>221</v>
      </c>
    </row>
    <row r="151" spans="2:7">
      <c r="B151" s="135">
        <v>520306</v>
      </c>
      <c r="C151" s="110">
        <v>5</v>
      </c>
      <c r="D151" s="110">
        <v>2</v>
      </c>
      <c r="E151" s="126" t="s">
        <v>68</v>
      </c>
      <c r="F151" s="126" t="s">
        <v>72</v>
      </c>
      <c r="G151" s="111" t="s">
        <v>222</v>
      </c>
    </row>
    <row r="152" spans="2:7">
      <c r="B152" s="135">
        <v>5204</v>
      </c>
      <c r="C152" s="117">
        <v>5</v>
      </c>
      <c r="D152" s="117">
        <v>2</v>
      </c>
      <c r="E152" s="126" t="s">
        <v>86</v>
      </c>
      <c r="F152" s="119"/>
      <c r="G152" s="120" t="s">
        <v>223</v>
      </c>
    </row>
    <row r="153" spans="2:7">
      <c r="B153" s="135">
        <v>520401</v>
      </c>
      <c r="C153" s="110">
        <v>5</v>
      </c>
      <c r="D153" s="110">
        <v>2</v>
      </c>
      <c r="E153" s="126" t="s">
        <v>86</v>
      </c>
      <c r="F153" s="126" t="s">
        <v>64</v>
      </c>
      <c r="G153" s="111" t="s">
        <v>217</v>
      </c>
    </row>
    <row r="154" spans="2:7">
      <c r="B154" s="135">
        <v>520402</v>
      </c>
      <c r="C154" s="110">
        <v>5</v>
      </c>
      <c r="D154" s="110">
        <v>2</v>
      </c>
      <c r="E154" s="126" t="s">
        <v>86</v>
      </c>
      <c r="F154" s="126" t="s">
        <v>66</v>
      </c>
      <c r="G154" s="111" t="s">
        <v>218</v>
      </c>
    </row>
    <row r="155" spans="2:7">
      <c r="B155" s="135">
        <v>520403</v>
      </c>
      <c r="C155" s="110">
        <v>5</v>
      </c>
      <c r="D155" s="110">
        <v>2</v>
      </c>
      <c r="E155" s="126" t="s">
        <v>86</v>
      </c>
      <c r="F155" s="126" t="s">
        <v>68</v>
      </c>
      <c r="G155" s="111" t="s">
        <v>224</v>
      </c>
    </row>
    <row r="156" spans="2:7">
      <c r="B156" s="135">
        <v>520404</v>
      </c>
      <c r="C156" s="110">
        <v>5</v>
      </c>
      <c r="D156" s="110">
        <v>2</v>
      </c>
      <c r="E156" s="126" t="s">
        <v>86</v>
      </c>
      <c r="F156" s="126" t="s">
        <v>86</v>
      </c>
      <c r="G156" s="111" t="s">
        <v>220</v>
      </c>
    </row>
    <row r="157" spans="2:7">
      <c r="B157" s="135">
        <v>520405</v>
      </c>
      <c r="C157" s="110">
        <v>5</v>
      </c>
      <c r="D157" s="110">
        <v>2</v>
      </c>
      <c r="E157" s="126" t="s">
        <v>86</v>
      </c>
      <c r="F157" s="126" t="s">
        <v>70</v>
      </c>
      <c r="G157" s="111" t="s">
        <v>221</v>
      </c>
    </row>
    <row r="158" spans="2:7" ht="24">
      <c r="B158" s="135">
        <v>520406</v>
      </c>
      <c r="C158" s="110">
        <v>5</v>
      </c>
      <c r="D158" s="110">
        <v>2</v>
      </c>
      <c r="E158" s="126" t="s">
        <v>86</v>
      </c>
      <c r="F158" s="126" t="s">
        <v>72</v>
      </c>
      <c r="G158" s="111" t="s">
        <v>225</v>
      </c>
    </row>
    <row r="159" spans="2:7">
      <c r="B159" s="135">
        <v>520407</v>
      </c>
      <c r="C159" s="110">
        <v>5</v>
      </c>
      <c r="D159" s="110">
        <v>2</v>
      </c>
      <c r="E159" s="126" t="s">
        <v>86</v>
      </c>
      <c r="F159" s="126" t="s">
        <v>74</v>
      </c>
      <c r="G159" s="111" t="s">
        <v>226</v>
      </c>
    </row>
    <row r="160" spans="2:7">
      <c r="B160" s="135">
        <v>5205</v>
      </c>
      <c r="C160" s="117">
        <v>5</v>
      </c>
      <c r="D160" s="117">
        <v>2</v>
      </c>
      <c r="E160" s="126" t="s">
        <v>70</v>
      </c>
      <c r="F160" s="119"/>
      <c r="G160" s="120" t="s">
        <v>227</v>
      </c>
    </row>
    <row r="161" spans="2:7">
      <c r="B161" s="135">
        <v>520501</v>
      </c>
      <c r="C161" s="110">
        <v>5</v>
      </c>
      <c r="D161" s="110">
        <v>2</v>
      </c>
      <c r="E161" s="126" t="s">
        <v>70</v>
      </c>
      <c r="F161" s="126" t="s">
        <v>64</v>
      </c>
      <c r="G161" s="111" t="s">
        <v>228</v>
      </c>
    </row>
    <row r="162" spans="2:7">
      <c r="B162" s="135">
        <v>520502</v>
      </c>
      <c r="C162" s="110">
        <v>5</v>
      </c>
      <c r="D162" s="110">
        <v>2</v>
      </c>
      <c r="E162" s="126" t="s">
        <v>70</v>
      </c>
      <c r="F162" s="126" t="s">
        <v>66</v>
      </c>
      <c r="G162" s="111" t="s">
        <v>229</v>
      </c>
    </row>
    <row r="163" spans="2:7">
      <c r="B163" s="135">
        <v>520503</v>
      </c>
      <c r="C163" s="110">
        <v>5</v>
      </c>
      <c r="D163" s="110">
        <v>2</v>
      </c>
      <c r="E163" s="126" t="s">
        <v>70</v>
      </c>
      <c r="F163" s="126" t="s">
        <v>68</v>
      </c>
      <c r="G163" s="111" t="s">
        <v>230</v>
      </c>
    </row>
    <row r="164" spans="2:7">
      <c r="B164" s="135">
        <v>520504</v>
      </c>
      <c r="C164" s="110">
        <v>5</v>
      </c>
      <c r="D164" s="110">
        <v>2</v>
      </c>
      <c r="E164" s="126" t="s">
        <v>70</v>
      </c>
      <c r="F164" s="126" t="s">
        <v>86</v>
      </c>
      <c r="G164" s="111" t="s">
        <v>231</v>
      </c>
    </row>
    <row r="165" spans="2:7">
      <c r="B165" s="135">
        <v>520505</v>
      </c>
      <c r="C165" s="110">
        <v>5</v>
      </c>
      <c r="D165" s="110">
        <v>2</v>
      </c>
      <c r="E165" s="126" t="s">
        <v>70</v>
      </c>
      <c r="F165" s="126" t="s">
        <v>70</v>
      </c>
      <c r="G165" s="111" t="s">
        <v>232</v>
      </c>
    </row>
    <row r="166" spans="2:7">
      <c r="B166" s="135">
        <v>520506</v>
      </c>
      <c r="C166" s="110">
        <v>5</v>
      </c>
      <c r="D166" s="110">
        <v>2</v>
      </c>
      <c r="E166" s="126" t="s">
        <v>70</v>
      </c>
      <c r="F166" s="126" t="s">
        <v>72</v>
      </c>
      <c r="G166" s="111" t="s">
        <v>233</v>
      </c>
    </row>
    <row r="167" spans="2:7">
      <c r="B167" s="135">
        <v>520507</v>
      </c>
      <c r="C167" s="110">
        <v>5</v>
      </c>
      <c r="D167" s="110">
        <v>2</v>
      </c>
      <c r="E167" s="126" t="s">
        <v>70</v>
      </c>
      <c r="F167" s="126" t="s">
        <v>74</v>
      </c>
      <c r="G167" s="111" t="s">
        <v>234</v>
      </c>
    </row>
    <row r="168" spans="2:7">
      <c r="B168" s="135">
        <v>520508</v>
      </c>
      <c r="C168" s="110">
        <v>5</v>
      </c>
      <c r="D168" s="110">
        <v>2</v>
      </c>
      <c r="E168" s="126" t="s">
        <v>70</v>
      </c>
      <c r="F168" s="126" t="s">
        <v>76</v>
      </c>
      <c r="G168" s="111" t="s">
        <v>235</v>
      </c>
    </row>
    <row r="169" spans="2:7">
      <c r="B169" s="135">
        <v>520599</v>
      </c>
      <c r="C169" s="110">
        <v>5</v>
      </c>
      <c r="D169" s="110">
        <v>2</v>
      </c>
      <c r="E169" s="126" t="s">
        <v>70</v>
      </c>
      <c r="F169" s="110">
        <v>99</v>
      </c>
      <c r="G169" s="111" t="s">
        <v>236</v>
      </c>
    </row>
    <row r="170" spans="2:7">
      <c r="B170" s="135">
        <v>5299</v>
      </c>
      <c r="C170" s="117">
        <v>5</v>
      </c>
      <c r="D170" s="117">
        <v>2</v>
      </c>
      <c r="E170" s="128">
        <v>99</v>
      </c>
      <c r="F170" s="129"/>
      <c r="G170" s="120" t="s">
        <v>178</v>
      </c>
    </row>
    <row r="171" spans="2:7">
      <c r="B171" s="135">
        <v>529901</v>
      </c>
      <c r="C171" s="110">
        <v>5</v>
      </c>
      <c r="D171" s="110">
        <v>2</v>
      </c>
      <c r="E171" s="110">
        <v>99</v>
      </c>
      <c r="F171" s="126" t="s">
        <v>64</v>
      </c>
      <c r="G171" s="111" t="s">
        <v>237</v>
      </c>
    </row>
    <row r="172" spans="2:7">
      <c r="B172" s="135">
        <v>53</v>
      </c>
      <c r="C172" s="113">
        <v>5</v>
      </c>
      <c r="D172" s="114">
        <v>3</v>
      </c>
      <c r="E172" s="115"/>
      <c r="F172" s="116"/>
      <c r="G172" s="125" t="s">
        <v>238</v>
      </c>
    </row>
    <row r="173" spans="2:7">
      <c r="B173" s="135">
        <v>5301</v>
      </c>
      <c r="C173" s="117">
        <v>5</v>
      </c>
      <c r="D173" s="117">
        <v>3</v>
      </c>
      <c r="E173" s="126" t="s">
        <v>64</v>
      </c>
      <c r="F173" s="119"/>
      <c r="G173" s="120" t="s">
        <v>239</v>
      </c>
    </row>
    <row r="174" spans="2:7">
      <c r="B174" s="135">
        <v>530101</v>
      </c>
      <c r="C174" s="110">
        <v>5</v>
      </c>
      <c r="D174" s="110">
        <v>3</v>
      </c>
      <c r="E174" s="126" t="s">
        <v>64</v>
      </c>
      <c r="F174" s="126" t="s">
        <v>64</v>
      </c>
      <c r="G174" s="111" t="s">
        <v>240</v>
      </c>
    </row>
    <row r="175" spans="2:7">
      <c r="B175" s="135">
        <v>530102</v>
      </c>
      <c r="C175" s="110">
        <v>5</v>
      </c>
      <c r="D175" s="110">
        <v>3</v>
      </c>
      <c r="E175" s="126" t="s">
        <v>64</v>
      </c>
      <c r="F175" s="126" t="s">
        <v>66</v>
      </c>
      <c r="G175" s="111" t="s">
        <v>241</v>
      </c>
    </row>
    <row r="176" spans="2:7">
      <c r="B176" s="135">
        <v>530104</v>
      </c>
      <c r="C176" s="110">
        <v>5</v>
      </c>
      <c r="D176" s="110">
        <v>3</v>
      </c>
      <c r="E176" s="126" t="s">
        <v>64</v>
      </c>
      <c r="F176" s="126" t="s">
        <v>86</v>
      </c>
      <c r="G176" s="111" t="s">
        <v>242</v>
      </c>
    </row>
    <row r="177" spans="2:7">
      <c r="B177" s="135">
        <v>530105</v>
      </c>
      <c r="C177" s="110">
        <v>5</v>
      </c>
      <c r="D177" s="110">
        <v>3</v>
      </c>
      <c r="E177" s="126" t="s">
        <v>64</v>
      </c>
      <c r="F177" s="126" t="s">
        <v>70</v>
      </c>
      <c r="G177" s="111" t="s">
        <v>243</v>
      </c>
    </row>
    <row r="178" spans="2:7">
      <c r="B178" s="135">
        <v>530106</v>
      </c>
      <c r="C178" s="110">
        <v>5</v>
      </c>
      <c r="D178" s="110">
        <v>3</v>
      </c>
      <c r="E178" s="126" t="s">
        <v>64</v>
      </c>
      <c r="F178" s="126" t="s">
        <v>72</v>
      </c>
      <c r="G178" s="111" t="s">
        <v>244</v>
      </c>
    </row>
    <row r="179" spans="2:7">
      <c r="B179" s="135">
        <v>5302</v>
      </c>
      <c r="C179" s="117">
        <v>5</v>
      </c>
      <c r="D179" s="117">
        <v>3</v>
      </c>
      <c r="E179" s="126" t="s">
        <v>66</v>
      </c>
      <c r="F179" s="119"/>
      <c r="G179" s="120" t="s">
        <v>245</v>
      </c>
    </row>
    <row r="180" spans="2:7">
      <c r="B180" s="135">
        <v>530201</v>
      </c>
      <c r="C180" s="110">
        <v>5</v>
      </c>
      <c r="D180" s="110">
        <v>3</v>
      </c>
      <c r="E180" s="126" t="s">
        <v>66</v>
      </c>
      <c r="F180" s="126" t="s">
        <v>64</v>
      </c>
      <c r="G180" s="111" t="s">
        <v>246</v>
      </c>
    </row>
    <row r="181" spans="2:7">
      <c r="B181" s="135">
        <v>530202</v>
      </c>
      <c r="C181" s="110">
        <v>5</v>
      </c>
      <c r="D181" s="110">
        <v>3</v>
      </c>
      <c r="E181" s="126" t="s">
        <v>66</v>
      </c>
      <c r="F181" s="126" t="s">
        <v>66</v>
      </c>
      <c r="G181" s="111" t="s">
        <v>247</v>
      </c>
    </row>
    <row r="182" spans="2:7">
      <c r="B182" s="135">
        <v>530203</v>
      </c>
      <c r="C182" s="110">
        <v>5</v>
      </c>
      <c r="D182" s="110">
        <v>3</v>
      </c>
      <c r="E182" s="126" t="s">
        <v>66</v>
      </c>
      <c r="F182" s="126" t="s">
        <v>68</v>
      </c>
      <c r="G182" s="111" t="s">
        <v>248</v>
      </c>
    </row>
    <row r="183" spans="2:7" ht="36">
      <c r="B183" s="135">
        <v>530204</v>
      </c>
      <c r="C183" s="110">
        <v>5</v>
      </c>
      <c r="D183" s="110">
        <v>3</v>
      </c>
      <c r="E183" s="126" t="s">
        <v>66</v>
      </c>
      <c r="F183" s="126" t="s">
        <v>86</v>
      </c>
      <c r="G183" s="112" t="s">
        <v>249</v>
      </c>
    </row>
    <row r="184" spans="2:7">
      <c r="B184" s="135">
        <v>530205</v>
      </c>
      <c r="C184" s="110">
        <v>5</v>
      </c>
      <c r="D184" s="110">
        <v>3</v>
      </c>
      <c r="E184" s="126" t="s">
        <v>66</v>
      </c>
      <c r="F184" s="126" t="s">
        <v>70</v>
      </c>
      <c r="G184" s="111" t="s">
        <v>250</v>
      </c>
    </row>
    <row r="185" spans="2:7">
      <c r="B185" s="135">
        <v>530206</v>
      </c>
      <c r="C185" s="110">
        <v>5</v>
      </c>
      <c r="D185" s="110">
        <v>3</v>
      </c>
      <c r="E185" s="126" t="s">
        <v>66</v>
      </c>
      <c r="F185" s="126" t="s">
        <v>72</v>
      </c>
      <c r="G185" s="111" t="s">
        <v>251</v>
      </c>
    </row>
    <row r="186" spans="2:7">
      <c r="B186" s="135">
        <v>530207</v>
      </c>
      <c r="C186" s="110">
        <v>5</v>
      </c>
      <c r="D186" s="110">
        <v>3</v>
      </c>
      <c r="E186" s="126" t="s">
        <v>66</v>
      </c>
      <c r="F186" s="126" t="s">
        <v>74</v>
      </c>
      <c r="G186" s="111" t="s">
        <v>252</v>
      </c>
    </row>
    <row r="187" spans="2:7">
      <c r="B187" s="135">
        <v>530208</v>
      </c>
      <c r="C187" s="110">
        <v>5</v>
      </c>
      <c r="D187" s="110">
        <v>3</v>
      </c>
      <c r="E187" s="126" t="s">
        <v>66</v>
      </c>
      <c r="F187" s="126" t="s">
        <v>76</v>
      </c>
      <c r="G187" s="111" t="s">
        <v>253</v>
      </c>
    </row>
    <row r="188" spans="2:7" ht="24">
      <c r="B188" s="135">
        <v>530209</v>
      </c>
      <c r="C188" s="110">
        <v>5</v>
      </c>
      <c r="D188" s="110">
        <v>3</v>
      </c>
      <c r="E188" s="126" t="s">
        <v>66</v>
      </c>
      <c r="F188" s="126" t="s">
        <v>78</v>
      </c>
      <c r="G188" s="112" t="s">
        <v>254</v>
      </c>
    </row>
    <row r="189" spans="2:7">
      <c r="B189" s="135">
        <v>530210</v>
      </c>
      <c r="C189" s="110">
        <v>5</v>
      </c>
      <c r="D189" s="110">
        <v>3</v>
      </c>
      <c r="E189" s="126" t="s">
        <v>66</v>
      </c>
      <c r="F189" s="110">
        <v>10</v>
      </c>
      <c r="G189" s="111" t="s">
        <v>255</v>
      </c>
    </row>
    <row r="190" spans="2:7">
      <c r="B190" s="135">
        <v>530212</v>
      </c>
      <c r="C190" s="110">
        <v>5</v>
      </c>
      <c r="D190" s="110">
        <v>3</v>
      </c>
      <c r="E190" s="126" t="s">
        <v>66</v>
      </c>
      <c r="F190" s="110">
        <v>12</v>
      </c>
      <c r="G190" s="111" t="s">
        <v>256</v>
      </c>
    </row>
    <row r="191" spans="2:7">
      <c r="B191" s="135">
        <v>530215</v>
      </c>
      <c r="C191" s="110">
        <v>5</v>
      </c>
      <c r="D191" s="110">
        <v>3</v>
      </c>
      <c r="E191" s="126" t="s">
        <v>66</v>
      </c>
      <c r="F191" s="110">
        <v>15</v>
      </c>
      <c r="G191" s="111" t="s">
        <v>257</v>
      </c>
    </row>
    <row r="192" spans="2:7">
      <c r="B192" s="135">
        <v>530216</v>
      </c>
      <c r="C192" s="110">
        <v>5</v>
      </c>
      <c r="D192" s="110">
        <v>3</v>
      </c>
      <c r="E192" s="126" t="s">
        <v>66</v>
      </c>
      <c r="F192" s="110">
        <v>16</v>
      </c>
      <c r="G192" s="111" t="s">
        <v>258</v>
      </c>
    </row>
    <row r="193" spans="2:7">
      <c r="B193" s="135">
        <v>530217</v>
      </c>
      <c r="C193" s="110">
        <v>5</v>
      </c>
      <c r="D193" s="110">
        <v>3</v>
      </c>
      <c r="E193" s="126" t="s">
        <v>66</v>
      </c>
      <c r="F193" s="110">
        <v>17</v>
      </c>
      <c r="G193" s="111" t="s">
        <v>259</v>
      </c>
    </row>
    <row r="194" spans="2:7">
      <c r="B194" s="135">
        <v>530218</v>
      </c>
      <c r="C194" s="110">
        <v>5</v>
      </c>
      <c r="D194" s="110">
        <v>3</v>
      </c>
      <c r="E194" s="126" t="s">
        <v>66</v>
      </c>
      <c r="F194" s="110">
        <v>18</v>
      </c>
      <c r="G194" s="111" t="s">
        <v>260</v>
      </c>
    </row>
    <row r="195" spans="2:7">
      <c r="B195" s="135">
        <v>530219</v>
      </c>
      <c r="C195" s="110">
        <v>5</v>
      </c>
      <c r="D195" s="110">
        <v>3</v>
      </c>
      <c r="E195" s="126" t="s">
        <v>66</v>
      </c>
      <c r="F195" s="110">
        <v>19</v>
      </c>
      <c r="G195" s="111" t="s">
        <v>261</v>
      </c>
    </row>
    <row r="196" spans="2:7">
      <c r="B196" s="135">
        <v>530220</v>
      </c>
      <c r="C196" s="110">
        <v>5</v>
      </c>
      <c r="D196" s="110">
        <v>3</v>
      </c>
      <c r="E196" s="126" t="s">
        <v>66</v>
      </c>
      <c r="F196" s="110">
        <v>20</v>
      </c>
      <c r="G196" s="111" t="s">
        <v>262</v>
      </c>
    </row>
    <row r="197" spans="2:7">
      <c r="B197" s="135">
        <v>530221</v>
      </c>
      <c r="C197" s="110">
        <v>5</v>
      </c>
      <c r="D197" s="110">
        <v>3</v>
      </c>
      <c r="E197" s="126" t="s">
        <v>66</v>
      </c>
      <c r="F197" s="110">
        <v>21</v>
      </c>
      <c r="G197" s="111" t="s">
        <v>263</v>
      </c>
    </row>
    <row r="198" spans="2:7">
      <c r="B198" s="135">
        <v>530222</v>
      </c>
      <c r="C198" s="110">
        <v>5</v>
      </c>
      <c r="D198" s="110">
        <v>3</v>
      </c>
      <c r="E198" s="126" t="s">
        <v>66</v>
      </c>
      <c r="F198" s="110">
        <v>22</v>
      </c>
      <c r="G198" s="111" t="s">
        <v>264</v>
      </c>
    </row>
    <row r="199" spans="2:7">
      <c r="B199" s="135">
        <v>530223</v>
      </c>
      <c r="C199" s="110">
        <v>5</v>
      </c>
      <c r="D199" s="110">
        <v>3</v>
      </c>
      <c r="E199" s="126" t="s">
        <v>66</v>
      </c>
      <c r="F199" s="110">
        <v>23</v>
      </c>
      <c r="G199" s="111" t="s">
        <v>265</v>
      </c>
    </row>
    <row r="200" spans="2:7">
      <c r="B200" s="135">
        <v>530224</v>
      </c>
      <c r="C200" s="110">
        <v>5</v>
      </c>
      <c r="D200" s="110">
        <v>3</v>
      </c>
      <c r="E200" s="126" t="s">
        <v>66</v>
      </c>
      <c r="F200" s="110">
        <v>24</v>
      </c>
      <c r="G200" s="111" t="s">
        <v>266</v>
      </c>
    </row>
    <row r="201" spans="2:7">
      <c r="B201" s="135">
        <v>530225</v>
      </c>
      <c r="C201" s="110">
        <v>5</v>
      </c>
      <c r="D201" s="110">
        <v>3</v>
      </c>
      <c r="E201" s="126" t="s">
        <v>66</v>
      </c>
      <c r="F201" s="110">
        <v>25</v>
      </c>
      <c r="G201" s="111" t="s">
        <v>267</v>
      </c>
    </row>
    <row r="202" spans="2:7">
      <c r="B202" s="135">
        <v>530226</v>
      </c>
      <c r="C202" s="110">
        <v>5</v>
      </c>
      <c r="D202" s="110">
        <v>3</v>
      </c>
      <c r="E202" s="126" t="s">
        <v>66</v>
      </c>
      <c r="F202" s="110">
        <v>26</v>
      </c>
      <c r="G202" s="111" t="s">
        <v>268</v>
      </c>
    </row>
    <row r="203" spans="2:7">
      <c r="B203" s="135">
        <v>530227</v>
      </c>
      <c r="C203" s="110">
        <v>5</v>
      </c>
      <c r="D203" s="110">
        <v>3</v>
      </c>
      <c r="E203" s="126" t="s">
        <v>66</v>
      </c>
      <c r="F203" s="110">
        <v>27</v>
      </c>
      <c r="G203" s="111" t="s">
        <v>269</v>
      </c>
    </row>
    <row r="204" spans="2:7">
      <c r="B204" s="135">
        <v>530228</v>
      </c>
      <c r="C204" s="110">
        <v>5</v>
      </c>
      <c r="D204" s="110">
        <v>3</v>
      </c>
      <c r="E204" s="126" t="s">
        <v>66</v>
      </c>
      <c r="F204" s="110">
        <v>28</v>
      </c>
      <c r="G204" s="111" t="s">
        <v>270</v>
      </c>
    </row>
    <row r="205" spans="2:7">
      <c r="B205" s="135">
        <v>530229</v>
      </c>
      <c r="C205" s="110">
        <v>5</v>
      </c>
      <c r="D205" s="110">
        <v>3</v>
      </c>
      <c r="E205" s="126" t="s">
        <v>66</v>
      </c>
      <c r="F205" s="110">
        <v>29</v>
      </c>
      <c r="G205" s="111" t="s">
        <v>271</v>
      </c>
    </row>
    <row r="206" spans="2:7">
      <c r="B206" s="135">
        <v>530230</v>
      </c>
      <c r="C206" s="110">
        <v>5</v>
      </c>
      <c r="D206" s="110">
        <v>3</v>
      </c>
      <c r="E206" s="126" t="s">
        <v>66</v>
      </c>
      <c r="F206" s="110">
        <v>30</v>
      </c>
      <c r="G206" s="111" t="s">
        <v>272</v>
      </c>
    </row>
    <row r="207" spans="2:7" ht="24">
      <c r="B207" s="135">
        <v>530231</v>
      </c>
      <c r="C207" s="110">
        <v>5</v>
      </c>
      <c r="D207" s="110">
        <v>3</v>
      </c>
      <c r="E207" s="126" t="s">
        <v>66</v>
      </c>
      <c r="F207" s="110">
        <v>31</v>
      </c>
      <c r="G207" s="112" t="s">
        <v>273</v>
      </c>
    </row>
    <row r="208" spans="2:7">
      <c r="B208" s="135">
        <v>530232</v>
      </c>
      <c r="C208" s="110">
        <v>5</v>
      </c>
      <c r="D208" s="110">
        <v>3</v>
      </c>
      <c r="E208" s="126" t="s">
        <v>66</v>
      </c>
      <c r="F208" s="110">
        <v>32</v>
      </c>
      <c r="G208" s="111" t="s">
        <v>274</v>
      </c>
    </row>
    <row r="209" spans="2:7">
      <c r="B209" s="135">
        <v>530233</v>
      </c>
      <c r="C209" s="110">
        <v>5</v>
      </c>
      <c r="D209" s="110">
        <v>3</v>
      </c>
      <c r="E209" s="126" t="s">
        <v>66</v>
      </c>
      <c r="F209" s="110">
        <v>33</v>
      </c>
      <c r="G209" s="111" t="s">
        <v>275</v>
      </c>
    </row>
    <row r="210" spans="2:7">
      <c r="B210" s="135">
        <v>530234</v>
      </c>
      <c r="C210" s="110">
        <v>5</v>
      </c>
      <c r="D210" s="110">
        <v>3</v>
      </c>
      <c r="E210" s="126" t="s">
        <v>66</v>
      </c>
      <c r="F210" s="110">
        <v>34</v>
      </c>
      <c r="G210" s="111" t="s">
        <v>276</v>
      </c>
    </row>
    <row r="211" spans="2:7">
      <c r="B211" s="135">
        <v>530235</v>
      </c>
      <c r="C211" s="110">
        <v>5</v>
      </c>
      <c r="D211" s="110">
        <v>3</v>
      </c>
      <c r="E211" s="126" t="s">
        <v>66</v>
      </c>
      <c r="F211" s="110">
        <v>35</v>
      </c>
      <c r="G211" s="111" t="s">
        <v>277</v>
      </c>
    </row>
    <row r="212" spans="2:7">
      <c r="B212" s="135">
        <v>530236</v>
      </c>
      <c r="C212" s="110">
        <v>5</v>
      </c>
      <c r="D212" s="110">
        <v>3</v>
      </c>
      <c r="E212" s="126" t="s">
        <v>66</v>
      </c>
      <c r="F212" s="110">
        <v>36</v>
      </c>
      <c r="G212" s="111" t="s">
        <v>278</v>
      </c>
    </row>
    <row r="213" spans="2:7">
      <c r="B213" s="135">
        <v>530237</v>
      </c>
      <c r="C213" s="110">
        <v>5</v>
      </c>
      <c r="D213" s="110">
        <v>3</v>
      </c>
      <c r="E213" s="126" t="s">
        <v>66</v>
      </c>
      <c r="F213" s="110">
        <v>37</v>
      </c>
      <c r="G213" s="111" t="s">
        <v>279</v>
      </c>
    </row>
    <row r="214" spans="2:7">
      <c r="B214" s="135">
        <v>530238</v>
      </c>
      <c r="C214" s="110">
        <v>5</v>
      </c>
      <c r="D214" s="110">
        <v>3</v>
      </c>
      <c r="E214" s="126" t="s">
        <v>66</v>
      </c>
      <c r="F214" s="110">
        <v>38</v>
      </c>
      <c r="G214" s="111" t="s">
        <v>280</v>
      </c>
    </row>
    <row r="215" spans="2:7">
      <c r="B215" s="135">
        <v>530239</v>
      </c>
      <c r="C215" s="110">
        <v>5</v>
      </c>
      <c r="D215" s="110">
        <v>3</v>
      </c>
      <c r="E215" s="126" t="s">
        <v>66</v>
      </c>
      <c r="F215" s="110">
        <v>39</v>
      </c>
      <c r="G215" s="111" t="s">
        <v>281</v>
      </c>
    </row>
    <row r="216" spans="2:7">
      <c r="B216" s="135">
        <v>530240</v>
      </c>
      <c r="C216" s="110">
        <v>5</v>
      </c>
      <c r="D216" s="110">
        <v>3</v>
      </c>
      <c r="E216" s="126" t="s">
        <v>66</v>
      </c>
      <c r="F216" s="110">
        <v>40</v>
      </c>
      <c r="G216" s="111" t="s">
        <v>282</v>
      </c>
    </row>
    <row r="217" spans="2:7" ht="24">
      <c r="B217" s="135">
        <v>530241</v>
      </c>
      <c r="C217" s="110">
        <v>5</v>
      </c>
      <c r="D217" s="110">
        <v>3</v>
      </c>
      <c r="E217" s="126" t="s">
        <v>66</v>
      </c>
      <c r="F217" s="110">
        <v>41</v>
      </c>
      <c r="G217" s="112" t="s">
        <v>283</v>
      </c>
    </row>
    <row r="218" spans="2:7" ht="24">
      <c r="B218" s="135">
        <v>530242</v>
      </c>
      <c r="C218" s="110">
        <v>5</v>
      </c>
      <c r="D218" s="110">
        <v>3</v>
      </c>
      <c r="E218" s="126" t="s">
        <v>66</v>
      </c>
      <c r="F218" s="110">
        <v>42</v>
      </c>
      <c r="G218" s="112" t="s">
        <v>284</v>
      </c>
    </row>
    <row r="219" spans="2:7">
      <c r="B219" s="135">
        <v>530243</v>
      </c>
      <c r="C219" s="110">
        <v>5</v>
      </c>
      <c r="D219" s="110">
        <v>3</v>
      </c>
      <c r="E219" s="126" t="s">
        <v>66</v>
      </c>
      <c r="F219" s="110">
        <v>43</v>
      </c>
      <c r="G219" s="111" t="s">
        <v>285</v>
      </c>
    </row>
    <row r="220" spans="2:7">
      <c r="B220" s="135">
        <v>530244</v>
      </c>
      <c r="C220" s="110">
        <v>5</v>
      </c>
      <c r="D220" s="110">
        <v>3</v>
      </c>
      <c r="E220" s="126" t="s">
        <v>66</v>
      </c>
      <c r="F220" s="110">
        <v>44</v>
      </c>
      <c r="G220" s="111" t="s">
        <v>286</v>
      </c>
    </row>
    <row r="221" spans="2:7">
      <c r="B221" s="135">
        <v>530245</v>
      </c>
      <c r="C221" s="110">
        <v>5</v>
      </c>
      <c r="D221" s="110">
        <v>3</v>
      </c>
      <c r="E221" s="126" t="s">
        <v>66</v>
      </c>
      <c r="F221" s="110">
        <v>45</v>
      </c>
      <c r="G221" s="111" t="s">
        <v>287</v>
      </c>
    </row>
    <row r="222" spans="2:7" ht="24">
      <c r="B222" s="135">
        <v>530246</v>
      </c>
      <c r="C222" s="110">
        <v>5</v>
      </c>
      <c r="D222" s="110">
        <v>3</v>
      </c>
      <c r="E222" s="126" t="s">
        <v>66</v>
      </c>
      <c r="F222" s="110">
        <v>46</v>
      </c>
      <c r="G222" s="112" t="s">
        <v>288</v>
      </c>
    </row>
    <row r="223" spans="2:7">
      <c r="B223" s="135">
        <v>530247</v>
      </c>
      <c r="C223" s="110">
        <v>5</v>
      </c>
      <c r="D223" s="110">
        <v>3</v>
      </c>
      <c r="E223" s="126" t="s">
        <v>66</v>
      </c>
      <c r="F223" s="110">
        <v>47</v>
      </c>
      <c r="G223" s="111" t="s">
        <v>289</v>
      </c>
    </row>
    <row r="224" spans="2:7">
      <c r="B224" s="135">
        <v>530248</v>
      </c>
      <c r="C224" s="110">
        <v>5</v>
      </c>
      <c r="D224" s="110">
        <v>3</v>
      </c>
      <c r="E224" s="126" t="s">
        <v>66</v>
      </c>
      <c r="F224" s="110">
        <v>48</v>
      </c>
      <c r="G224" s="111" t="s">
        <v>290</v>
      </c>
    </row>
    <row r="225" spans="2:7">
      <c r="B225" s="135">
        <v>530249</v>
      </c>
      <c r="C225" s="110">
        <v>5</v>
      </c>
      <c r="D225" s="110">
        <v>3</v>
      </c>
      <c r="E225" s="126" t="s">
        <v>66</v>
      </c>
      <c r="F225" s="110">
        <v>49</v>
      </c>
      <c r="G225" s="111" t="s">
        <v>291</v>
      </c>
    </row>
    <row r="226" spans="2:7">
      <c r="B226" s="135">
        <v>530299</v>
      </c>
      <c r="C226" s="110">
        <v>5</v>
      </c>
      <c r="D226" s="110">
        <v>3</v>
      </c>
      <c r="E226" s="126" t="s">
        <v>66</v>
      </c>
      <c r="F226" s="110">
        <v>99</v>
      </c>
      <c r="G226" s="111" t="s">
        <v>292</v>
      </c>
    </row>
    <row r="227" spans="2:7">
      <c r="B227" s="135">
        <v>5303</v>
      </c>
      <c r="C227" s="117">
        <v>5</v>
      </c>
      <c r="D227" s="117">
        <v>3</v>
      </c>
      <c r="E227" s="126" t="s">
        <v>68</v>
      </c>
      <c r="F227" s="119"/>
      <c r="G227" s="120" t="s">
        <v>293</v>
      </c>
    </row>
    <row r="228" spans="2:7">
      <c r="B228" s="135">
        <v>530301</v>
      </c>
      <c r="C228" s="110">
        <v>5</v>
      </c>
      <c r="D228" s="110">
        <v>3</v>
      </c>
      <c r="E228" s="126" t="s">
        <v>68</v>
      </c>
      <c r="F228" s="126" t="s">
        <v>64</v>
      </c>
      <c r="G228" s="111" t="s">
        <v>294</v>
      </c>
    </row>
    <row r="229" spans="2:7">
      <c r="B229" s="135">
        <v>530302</v>
      </c>
      <c r="C229" s="110">
        <v>5</v>
      </c>
      <c r="D229" s="110">
        <v>3</v>
      </c>
      <c r="E229" s="126" t="s">
        <v>68</v>
      </c>
      <c r="F229" s="126" t="s">
        <v>66</v>
      </c>
      <c r="G229" s="111" t="s">
        <v>295</v>
      </c>
    </row>
    <row r="230" spans="2:7">
      <c r="B230" s="135">
        <v>530303</v>
      </c>
      <c r="C230" s="110">
        <v>5</v>
      </c>
      <c r="D230" s="110">
        <v>3</v>
      </c>
      <c r="E230" s="126" t="s">
        <v>68</v>
      </c>
      <c r="F230" s="126" t="s">
        <v>68</v>
      </c>
      <c r="G230" s="111" t="s">
        <v>296</v>
      </c>
    </row>
    <row r="231" spans="2:7">
      <c r="B231" s="135">
        <v>530304</v>
      </c>
      <c r="C231" s="110">
        <v>5</v>
      </c>
      <c r="D231" s="110">
        <v>3</v>
      </c>
      <c r="E231" s="126" t="s">
        <v>68</v>
      </c>
      <c r="F231" s="126" t="s">
        <v>86</v>
      </c>
      <c r="G231" s="111" t="s">
        <v>297</v>
      </c>
    </row>
    <row r="232" spans="2:7">
      <c r="B232" s="135">
        <v>530305</v>
      </c>
      <c r="C232" s="110">
        <v>5</v>
      </c>
      <c r="D232" s="110">
        <v>3</v>
      </c>
      <c r="E232" s="126" t="s">
        <v>68</v>
      </c>
      <c r="F232" s="126" t="s">
        <v>70</v>
      </c>
      <c r="G232" s="111" t="s">
        <v>298</v>
      </c>
    </row>
    <row r="233" spans="2:7">
      <c r="B233" s="135">
        <v>530306</v>
      </c>
      <c r="C233" s="110">
        <v>5</v>
      </c>
      <c r="D233" s="110">
        <v>3</v>
      </c>
      <c r="E233" s="126" t="s">
        <v>68</v>
      </c>
      <c r="F233" s="126" t="s">
        <v>72</v>
      </c>
      <c r="G233" s="111" t="s">
        <v>299</v>
      </c>
    </row>
    <row r="234" spans="2:7" ht="24">
      <c r="B234" s="135">
        <v>530307</v>
      </c>
      <c r="C234" s="110">
        <v>5</v>
      </c>
      <c r="D234" s="110">
        <v>3</v>
      </c>
      <c r="E234" s="126" t="s">
        <v>68</v>
      </c>
      <c r="F234" s="126" t="s">
        <v>74</v>
      </c>
      <c r="G234" s="112" t="s">
        <v>300</v>
      </c>
    </row>
    <row r="235" spans="2:7">
      <c r="B235" s="135">
        <v>530308</v>
      </c>
      <c r="C235" s="110">
        <v>5</v>
      </c>
      <c r="D235" s="110">
        <v>3</v>
      </c>
      <c r="E235" s="126" t="s">
        <v>68</v>
      </c>
      <c r="F235" s="126" t="s">
        <v>76</v>
      </c>
      <c r="G235" s="111" t="s">
        <v>301</v>
      </c>
    </row>
    <row r="236" spans="2:7">
      <c r="B236" s="135">
        <v>530309</v>
      </c>
      <c r="C236" s="110">
        <v>5</v>
      </c>
      <c r="D236" s="110">
        <v>3</v>
      </c>
      <c r="E236" s="126" t="s">
        <v>68</v>
      </c>
      <c r="F236" s="126" t="s">
        <v>78</v>
      </c>
      <c r="G236" s="111" t="s">
        <v>302</v>
      </c>
    </row>
    <row r="237" spans="2:7">
      <c r="B237" s="135">
        <v>5304</v>
      </c>
      <c r="C237" s="117">
        <v>5</v>
      </c>
      <c r="D237" s="117">
        <v>3</v>
      </c>
      <c r="E237" s="126" t="s">
        <v>86</v>
      </c>
      <c r="F237" s="119"/>
      <c r="G237" s="120" t="s">
        <v>303</v>
      </c>
    </row>
    <row r="238" spans="2:7">
      <c r="B238" s="135">
        <v>530401</v>
      </c>
      <c r="C238" s="110">
        <v>5</v>
      </c>
      <c r="D238" s="110">
        <v>3</v>
      </c>
      <c r="E238" s="126" t="s">
        <v>86</v>
      </c>
      <c r="F238" s="126" t="s">
        <v>64</v>
      </c>
      <c r="G238" s="111" t="s">
        <v>304</v>
      </c>
    </row>
    <row r="239" spans="2:7" ht="24">
      <c r="B239" s="135">
        <v>530402</v>
      </c>
      <c r="C239" s="110">
        <v>5</v>
      </c>
      <c r="D239" s="110">
        <v>3</v>
      </c>
      <c r="E239" s="126" t="s">
        <v>86</v>
      </c>
      <c r="F239" s="126" t="s">
        <v>66</v>
      </c>
      <c r="G239" s="112" t="s">
        <v>305</v>
      </c>
    </row>
    <row r="240" spans="2:7">
      <c r="B240" s="135">
        <v>530403</v>
      </c>
      <c r="C240" s="110">
        <v>5</v>
      </c>
      <c r="D240" s="110">
        <v>3</v>
      </c>
      <c r="E240" s="126" t="s">
        <v>86</v>
      </c>
      <c r="F240" s="126" t="s">
        <v>68</v>
      </c>
      <c r="G240" s="111" t="s">
        <v>306</v>
      </c>
    </row>
    <row r="241" spans="2:7">
      <c r="B241" s="135">
        <v>530404</v>
      </c>
      <c r="C241" s="110">
        <v>5</v>
      </c>
      <c r="D241" s="110">
        <v>3</v>
      </c>
      <c r="E241" s="126" t="s">
        <v>86</v>
      </c>
      <c r="F241" s="126" t="s">
        <v>86</v>
      </c>
      <c r="G241" s="111" t="s">
        <v>307</v>
      </c>
    </row>
    <row r="242" spans="2:7">
      <c r="B242" s="135">
        <v>530405</v>
      </c>
      <c r="C242" s="110">
        <v>5</v>
      </c>
      <c r="D242" s="110">
        <v>3</v>
      </c>
      <c r="E242" s="126" t="s">
        <v>86</v>
      </c>
      <c r="F242" s="126" t="s">
        <v>70</v>
      </c>
      <c r="G242" s="111" t="s">
        <v>308</v>
      </c>
    </row>
    <row r="243" spans="2:7">
      <c r="B243" s="135">
        <v>530406</v>
      </c>
      <c r="C243" s="110">
        <v>5</v>
      </c>
      <c r="D243" s="110">
        <v>3</v>
      </c>
      <c r="E243" s="126" t="s">
        <v>86</v>
      </c>
      <c r="F243" s="126" t="s">
        <v>72</v>
      </c>
      <c r="G243" s="111" t="s">
        <v>309</v>
      </c>
    </row>
    <row r="244" spans="2:7">
      <c r="B244" s="135">
        <v>530408</v>
      </c>
      <c r="C244" s="110">
        <v>5</v>
      </c>
      <c r="D244" s="110">
        <v>3</v>
      </c>
      <c r="E244" s="126" t="s">
        <v>86</v>
      </c>
      <c r="F244" s="126" t="s">
        <v>76</v>
      </c>
      <c r="G244" s="111" t="s">
        <v>310</v>
      </c>
    </row>
    <row r="245" spans="2:7">
      <c r="B245" s="135">
        <v>530409</v>
      </c>
      <c r="C245" s="110">
        <v>5</v>
      </c>
      <c r="D245" s="110">
        <v>3</v>
      </c>
      <c r="E245" s="126" t="s">
        <v>86</v>
      </c>
      <c r="F245" s="126" t="s">
        <v>78</v>
      </c>
      <c r="G245" s="111" t="s">
        <v>311</v>
      </c>
    </row>
    <row r="246" spans="2:7">
      <c r="B246" s="135">
        <v>530410</v>
      </c>
      <c r="C246" s="110">
        <v>5</v>
      </c>
      <c r="D246" s="110">
        <v>3</v>
      </c>
      <c r="E246" s="126" t="s">
        <v>86</v>
      </c>
      <c r="F246" s="110">
        <v>10</v>
      </c>
      <c r="G246" s="111" t="s">
        <v>312</v>
      </c>
    </row>
    <row r="247" spans="2:7">
      <c r="B247" s="135">
        <v>530415</v>
      </c>
      <c r="C247" s="110">
        <v>5</v>
      </c>
      <c r="D247" s="110">
        <v>3</v>
      </c>
      <c r="E247" s="126" t="s">
        <v>86</v>
      </c>
      <c r="F247" s="110">
        <v>15</v>
      </c>
      <c r="G247" s="111" t="s">
        <v>313</v>
      </c>
    </row>
    <row r="248" spans="2:7">
      <c r="B248" s="135">
        <v>530417</v>
      </c>
      <c r="C248" s="110">
        <v>5</v>
      </c>
      <c r="D248" s="110">
        <v>3</v>
      </c>
      <c r="E248" s="126" t="s">
        <v>86</v>
      </c>
      <c r="F248" s="110">
        <v>17</v>
      </c>
      <c r="G248" s="111" t="s">
        <v>314</v>
      </c>
    </row>
    <row r="249" spans="2:7">
      <c r="B249" s="135">
        <v>530418</v>
      </c>
      <c r="C249" s="110">
        <v>5</v>
      </c>
      <c r="D249" s="110">
        <v>3</v>
      </c>
      <c r="E249" s="126" t="s">
        <v>86</v>
      </c>
      <c r="F249" s="110">
        <v>18</v>
      </c>
      <c r="G249" s="111" t="s">
        <v>315</v>
      </c>
    </row>
    <row r="250" spans="2:7">
      <c r="B250" s="135">
        <v>530419</v>
      </c>
      <c r="C250" s="110">
        <v>5</v>
      </c>
      <c r="D250" s="110">
        <v>3</v>
      </c>
      <c r="E250" s="126" t="s">
        <v>86</v>
      </c>
      <c r="F250" s="110">
        <v>19</v>
      </c>
      <c r="G250" s="111" t="s">
        <v>316</v>
      </c>
    </row>
    <row r="251" spans="2:7" ht="24">
      <c r="B251" s="135">
        <v>530420</v>
      </c>
      <c r="C251" s="110">
        <v>5</v>
      </c>
      <c r="D251" s="110">
        <v>3</v>
      </c>
      <c r="E251" s="126" t="s">
        <v>86</v>
      </c>
      <c r="F251" s="110">
        <v>20</v>
      </c>
      <c r="G251" s="112" t="s">
        <v>317</v>
      </c>
    </row>
    <row r="252" spans="2:7" ht="24">
      <c r="B252" s="135">
        <v>530421</v>
      </c>
      <c r="C252" s="110">
        <v>5</v>
      </c>
      <c r="D252" s="110">
        <v>3</v>
      </c>
      <c r="E252" s="126" t="s">
        <v>86</v>
      </c>
      <c r="F252" s="110">
        <v>21</v>
      </c>
      <c r="G252" s="112" t="s">
        <v>318</v>
      </c>
    </row>
    <row r="253" spans="2:7">
      <c r="B253" s="135">
        <v>530422</v>
      </c>
      <c r="C253" s="110">
        <v>5</v>
      </c>
      <c r="D253" s="110">
        <v>3</v>
      </c>
      <c r="E253" s="126" t="s">
        <v>86</v>
      </c>
      <c r="F253" s="110">
        <v>22</v>
      </c>
      <c r="G253" s="111" t="s">
        <v>319</v>
      </c>
    </row>
    <row r="254" spans="2:7">
      <c r="B254" s="135">
        <v>530423</v>
      </c>
      <c r="C254" s="110">
        <v>5</v>
      </c>
      <c r="D254" s="110">
        <v>3</v>
      </c>
      <c r="E254" s="126" t="s">
        <v>86</v>
      </c>
      <c r="F254" s="110">
        <v>23</v>
      </c>
      <c r="G254" s="111" t="s">
        <v>320</v>
      </c>
    </row>
    <row r="255" spans="2:7">
      <c r="B255" s="135">
        <v>530424</v>
      </c>
      <c r="C255" s="110">
        <v>5</v>
      </c>
      <c r="D255" s="110">
        <v>3</v>
      </c>
      <c r="E255" s="126" t="s">
        <v>86</v>
      </c>
      <c r="F255" s="110">
        <v>24</v>
      </c>
      <c r="G255" s="111" t="s">
        <v>321</v>
      </c>
    </row>
    <row r="256" spans="2:7" ht="24">
      <c r="B256" s="135">
        <v>530425</v>
      </c>
      <c r="C256" s="110">
        <v>5</v>
      </c>
      <c r="D256" s="110">
        <v>3</v>
      </c>
      <c r="E256" s="126" t="s">
        <v>86</v>
      </c>
      <c r="F256" s="110">
        <v>25</v>
      </c>
      <c r="G256" s="112" t="s">
        <v>322</v>
      </c>
    </row>
    <row r="257" spans="2:7">
      <c r="B257" s="135">
        <v>530499</v>
      </c>
      <c r="C257" s="110">
        <v>5</v>
      </c>
      <c r="D257" s="110">
        <v>3</v>
      </c>
      <c r="E257" s="126" t="s">
        <v>86</v>
      </c>
      <c r="F257" s="110">
        <v>99</v>
      </c>
      <c r="G257" s="111" t="s">
        <v>323</v>
      </c>
    </row>
    <row r="258" spans="2:7">
      <c r="B258" s="135">
        <v>5305</v>
      </c>
      <c r="C258" s="117">
        <v>5</v>
      </c>
      <c r="D258" s="117">
        <v>3</v>
      </c>
      <c r="E258" s="126" t="s">
        <v>70</v>
      </c>
      <c r="F258" s="119"/>
      <c r="G258" s="120" t="s">
        <v>324</v>
      </c>
    </row>
    <row r="259" spans="2:7">
      <c r="B259" s="135">
        <v>530501</v>
      </c>
      <c r="C259" s="110">
        <v>5</v>
      </c>
      <c r="D259" s="110">
        <v>3</v>
      </c>
      <c r="E259" s="126" t="s">
        <v>70</v>
      </c>
      <c r="F259" s="126" t="s">
        <v>64</v>
      </c>
      <c r="G259" s="111" t="s">
        <v>325</v>
      </c>
    </row>
    <row r="260" spans="2:7" ht="24">
      <c r="B260" s="135">
        <v>530502</v>
      </c>
      <c r="C260" s="110">
        <v>5</v>
      </c>
      <c r="D260" s="110">
        <v>3</v>
      </c>
      <c r="E260" s="126" t="s">
        <v>70</v>
      </c>
      <c r="F260" s="126" t="s">
        <v>66</v>
      </c>
      <c r="G260" s="112" t="s">
        <v>326</v>
      </c>
    </row>
    <row r="261" spans="2:7">
      <c r="B261" s="135">
        <v>530503</v>
      </c>
      <c r="C261" s="110">
        <v>5</v>
      </c>
      <c r="D261" s="110">
        <v>3</v>
      </c>
      <c r="E261" s="126" t="s">
        <v>70</v>
      </c>
      <c r="F261" s="126" t="s">
        <v>68</v>
      </c>
      <c r="G261" s="111" t="s">
        <v>327</v>
      </c>
    </row>
    <row r="262" spans="2:7">
      <c r="B262" s="135">
        <v>530504</v>
      </c>
      <c r="C262" s="110">
        <v>5</v>
      </c>
      <c r="D262" s="110">
        <v>3</v>
      </c>
      <c r="E262" s="126" t="s">
        <v>70</v>
      </c>
      <c r="F262" s="126" t="s">
        <v>86</v>
      </c>
      <c r="G262" s="111" t="s">
        <v>328</v>
      </c>
    </row>
    <row r="263" spans="2:7">
      <c r="B263" s="135">
        <v>530505</v>
      </c>
      <c r="C263" s="110">
        <v>5</v>
      </c>
      <c r="D263" s="110">
        <v>3</v>
      </c>
      <c r="E263" s="126" t="s">
        <v>70</v>
      </c>
      <c r="F263" s="126" t="s">
        <v>70</v>
      </c>
      <c r="G263" s="111" t="s">
        <v>329</v>
      </c>
    </row>
    <row r="264" spans="2:7">
      <c r="B264" s="135">
        <v>530506</v>
      </c>
      <c r="C264" s="110">
        <v>5</v>
      </c>
      <c r="D264" s="110">
        <v>3</v>
      </c>
      <c r="E264" s="126" t="s">
        <v>70</v>
      </c>
      <c r="F264" s="126" t="s">
        <v>72</v>
      </c>
      <c r="G264" s="111" t="s">
        <v>330</v>
      </c>
    </row>
    <row r="265" spans="2:7">
      <c r="B265" s="135">
        <v>530515</v>
      </c>
      <c r="C265" s="110">
        <v>5</v>
      </c>
      <c r="D265" s="110">
        <v>3</v>
      </c>
      <c r="E265" s="126" t="s">
        <v>70</v>
      </c>
      <c r="F265" s="110">
        <v>15</v>
      </c>
      <c r="G265" s="111" t="s">
        <v>331</v>
      </c>
    </row>
    <row r="266" spans="2:7">
      <c r="B266" s="135">
        <v>530516</v>
      </c>
      <c r="C266" s="110">
        <v>5</v>
      </c>
      <c r="D266" s="110">
        <v>3</v>
      </c>
      <c r="E266" s="126" t="s">
        <v>70</v>
      </c>
      <c r="F266" s="110">
        <v>16</v>
      </c>
      <c r="G266" s="111" t="s">
        <v>332</v>
      </c>
    </row>
    <row r="267" spans="2:7">
      <c r="B267" s="135">
        <v>530517</v>
      </c>
      <c r="C267" s="110">
        <v>5</v>
      </c>
      <c r="D267" s="110">
        <v>3</v>
      </c>
      <c r="E267" s="126" t="s">
        <v>70</v>
      </c>
      <c r="F267" s="110">
        <v>17</v>
      </c>
      <c r="G267" s="111" t="s">
        <v>333</v>
      </c>
    </row>
    <row r="268" spans="2:7">
      <c r="B268" s="135">
        <v>530518</v>
      </c>
      <c r="C268" s="110">
        <v>5</v>
      </c>
      <c r="D268" s="110">
        <v>3</v>
      </c>
      <c r="E268" s="126" t="s">
        <v>70</v>
      </c>
      <c r="F268" s="110">
        <v>18</v>
      </c>
      <c r="G268" s="111" t="s">
        <v>334</v>
      </c>
    </row>
    <row r="269" spans="2:7">
      <c r="B269" s="135">
        <v>530519</v>
      </c>
      <c r="C269" s="110">
        <v>5</v>
      </c>
      <c r="D269" s="110">
        <v>3</v>
      </c>
      <c r="E269" s="126" t="s">
        <v>70</v>
      </c>
      <c r="F269" s="110">
        <v>19</v>
      </c>
      <c r="G269" s="111" t="s">
        <v>335</v>
      </c>
    </row>
    <row r="270" spans="2:7">
      <c r="B270" s="135">
        <v>530599</v>
      </c>
      <c r="C270" s="110">
        <v>5</v>
      </c>
      <c r="D270" s="110">
        <v>3</v>
      </c>
      <c r="E270" s="126" t="s">
        <v>70</v>
      </c>
      <c r="F270" s="110">
        <v>99</v>
      </c>
      <c r="G270" s="111" t="s">
        <v>336</v>
      </c>
    </row>
    <row r="271" spans="2:7">
      <c r="B271" s="135">
        <v>5306</v>
      </c>
      <c r="C271" s="117">
        <v>5</v>
      </c>
      <c r="D271" s="117">
        <v>3</v>
      </c>
      <c r="E271" s="126" t="s">
        <v>72</v>
      </c>
      <c r="F271" s="119"/>
      <c r="G271" s="120" t="s">
        <v>337</v>
      </c>
    </row>
    <row r="272" spans="2:7">
      <c r="B272" s="135">
        <v>530601</v>
      </c>
      <c r="C272" s="110">
        <v>5</v>
      </c>
      <c r="D272" s="110">
        <v>3</v>
      </c>
      <c r="E272" s="126" t="s">
        <v>72</v>
      </c>
      <c r="F272" s="126" t="s">
        <v>64</v>
      </c>
      <c r="G272" s="111" t="s">
        <v>338</v>
      </c>
    </row>
    <row r="273" spans="2:7">
      <c r="B273" s="135">
        <v>530602</v>
      </c>
      <c r="C273" s="110">
        <v>5</v>
      </c>
      <c r="D273" s="110">
        <v>3</v>
      </c>
      <c r="E273" s="126" t="s">
        <v>72</v>
      </c>
      <c r="F273" s="126" t="s">
        <v>66</v>
      </c>
      <c r="G273" s="111" t="s">
        <v>339</v>
      </c>
    </row>
    <row r="274" spans="2:7">
      <c r="B274" s="135">
        <v>530603</v>
      </c>
      <c r="C274" s="110">
        <v>5</v>
      </c>
      <c r="D274" s="110">
        <v>3</v>
      </c>
      <c r="E274" s="126" t="s">
        <v>72</v>
      </c>
      <c r="F274" s="126" t="s">
        <v>68</v>
      </c>
      <c r="G274" s="111" t="s">
        <v>340</v>
      </c>
    </row>
    <row r="275" spans="2:7">
      <c r="B275" s="135">
        <v>530604</v>
      </c>
      <c r="C275" s="110">
        <v>5</v>
      </c>
      <c r="D275" s="110">
        <v>3</v>
      </c>
      <c r="E275" s="126" t="s">
        <v>72</v>
      </c>
      <c r="F275" s="126" t="s">
        <v>86</v>
      </c>
      <c r="G275" s="111" t="s">
        <v>341</v>
      </c>
    </row>
    <row r="276" spans="2:7">
      <c r="B276" s="135">
        <v>530605</v>
      </c>
      <c r="C276" s="110">
        <v>5</v>
      </c>
      <c r="D276" s="110">
        <v>3</v>
      </c>
      <c r="E276" s="126" t="s">
        <v>72</v>
      </c>
      <c r="F276" s="126" t="s">
        <v>70</v>
      </c>
      <c r="G276" s="111" t="s">
        <v>342</v>
      </c>
    </row>
    <row r="277" spans="2:7">
      <c r="B277" s="135">
        <v>530606</v>
      </c>
      <c r="C277" s="110">
        <v>5</v>
      </c>
      <c r="D277" s="110">
        <v>3</v>
      </c>
      <c r="E277" s="126" t="s">
        <v>72</v>
      </c>
      <c r="F277" s="126" t="s">
        <v>72</v>
      </c>
      <c r="G277" s="111" t="s">
        <v>343</v>
      </c>
    </row>
    <row r="278" spans="2:7">
      <c r="B278" s="135">
        <v>530607</v>
      </c>
      <c r="C278" s="110">
        <v>5</v>
      </c>
      <c r="D278" s="110">
        <v>3</v>
      </c>
      <c r="E278" s="126" t="s">
        <v>72</v>
      </c>
      <c r="F278" s="126" t="s">
        <v>74</v>
      </c>
      <c r="G278" s="111" t="s">
        <v>344</v>
      </c>
    </row>
    <row r="279" spans="2:7" ht="24">
      <c r="B279" s="135">
        <v>530608</v>
      </c>
      <c r="C279" s="110">
        <v>5</v>
      </c>
      <c r="D279" s="110">
        <v>3</v>
      </c>
      <c r="E279" s="126" t="s">
        <v>72</v>
      </c>
      <c r="F279" s="126" t="s">
        <v>76</v>
      </c>
      <c r="G279" s="112" t="s">
        <v>345</v>
      </c>
    </row>
    <row r="280" spans="2:7">
      <c r="B280" s="135">
        <v>530609</v>
      </c>
      <c r="C280" s="110">
        <v>5</v>
      </c>
      <c r="D280" s="110">
        <v>3</v>
      </c>
      <c r="E280" s="126" t="s">
        <v>72</v>
      </c>
      <c r="F280" s="126" t="s">
        <v>78</v>
      </c>
      <c r="G280" s="111" t="s">
        <v>256</v>
      </c>
    </row>
    <row r="281" spans="2:7">
      <c r="B281" s="135">
        <v>530610</v>
      </c>
      <c r="C281" s="110">
        <v>5</v>
      </c>
      <c r="D281" s="110">
        <v>3</v>
      </c>
      <c r="E281" s="126" t="s">
        <v>72</v>
      </c>
      <c r="F281" s="110">
        <v>10</v>
      </c>
      <c r="G281" s="111" t="s">
        <v>265</v>
      </c>
    </row>
    <row r="282" spans="2:7">
      <c r="B282" s="135">
        <v>530611</v>
      </c>
      <c r="C282" s="110">
        <v>5</v>
      </c>
      <c r="D282" s="110">
        <v>3</v>
      </c>
      <c r="E282" s="126" t="s">
        <v>72</v>
      </c>
      <c r="F282" s="110">
        <v>11</v>
      </c>
      <c r="G282" s="111" t="s">
        <v>346</v>
      </c>
    </row>
    <row r="283" spans="2:7">
      <c r="B283" s="135">
        <v>530612</v>
      </c>
      <c r="C283" s="110">
        <v>5</v>
      </c>
      <c r="D283" s="110">
        <v>3</v>
      </c>
      <c r="E283" s="126" t="s">
        <v>72</v>
      </c>
      <c r="F283" s="110">
        <v>12</v>
      </c>
      <c r="G283" s="111" t="s">
        <v>347</v>
      </c>
    </row>
    <row r="284" spans="2:7">
      <c r="B284" s="135">
        <v>530613</v>
      </c>
      <c r="C284" s="110">
        <v>5</v>
      </c>
      <c r="D284" s="110">
        <v>3</v>
      </c>
      <c r="E284" s="126" t="s">
        <v>72</v>
      </c>
      <c r="F284" s="110">
        <v>13</v>
      </c>
      <c r="G284" s="111" t="s">
        <v>348</v>
      </c>
    </row>
    <row r="285" spans="2:7">
      <c r="B285" s="135">
        <v>5307</v>
      </c>
      <c r="C285" s="117">
        <v>5</v>
      </c>
      <c r="D285" s="117">
        <v>3</v>
      </c>
      <c r="E285" s="126" t="s">
        <v>74</v>
      </c>
      <c r="F285" s="119"/>
      <c r="G285" s="120" t="s">
        <v>349</v>
      </c>
    </row>
    <row r="286" spans="2:7">
      <c r="B286" s="135">
        <v>530701</v>
      </c>
      <c r="C286" s="110">
        <v>5</v>
      </c>
      <c r="D286" s="110">
        <v>3</v>
      </c>
      <c r="E286" s="126" t="s">
        <v>74</v>
      </c>
      <c r="F286" s="126" t="s">
        <v>64</v>
      </c>
      <c r="G286" s="111" t="s">
        <v>350</v>
      </c>
    </row>
    <row r="287" spans="2:7">
      <c r="B287" s="135">
        <v>530702</v>
      </c>
      <c r="C287" s="110">
        <v>5</v>
      </c>
      <c r="D287" s="110">
        <v>3</v>
      </c>
      <c r="E287" s="126" t="s">
        <v>74</v>
      </c>
      <c r="F287" s="126" t="s">
        <v>66</v>
      </c>
      <c r="G287" s="111" t="s">
        <v>351</v>
      </c>
    </row>
    <row r="288" spans="2:7">
      <c r="B288" s="135">
        <v>530703</v>
      </c>
      <c r="C288" s="110">
        <v>5</v>
      </c>
      <c r="D288" s="110">
        <v>3</v>
      </c>
      <c r="E288" s="126" t="s">
        <v>74</v>
      </c>
      <c r="F288" s="126" t="s">
        <v>68</v>
      </c>
      <c r="G288" s="111" t="s">
        <v>352</v>
      </c>
    </row>
    <row r="289" spans="2:7">
      <c r="B289" s="135">
        <v>530704</v>
      </c>
      <c r="C289" s="110">
        <v>5</v>
      </c>
      <c r="D289" s="110">
        <v>3</v>
      </c>
      <c r="E289" s="126" t="s">
        <v>74</v>
      </c>
      <c r="F289" s="126" t="s">
        <v>86</v>
      </c>
      <c r="G289" s="111" t="s">
        <v>353</v>
      </c>
    </row>
    <row r="290" spans="2:7">
      <c r="B290" s="135">
        <v>5308</v>
      </c>
      <c r="C290" s="117">
        <v>5</v>
      </c>
      <c r="D290" s="117">
        <v>3</v>
      </c>
      <c r="E290" s="127" t="s">
        <v>76</v>
      </c>
      <c r="F290" s="119"/>
      <c r="G290" s="120" t="s">
        <v>354</v>
      </c>
    </row>
    <row r="291" spans="2:7">
      <c r="B291" s="135">
        <v>530801</v>
      </c>
      <c r="C291" s="110">
        <v>5</v>
      </c>
      <c r="D291" s="110">
        <v>3</v>
      </c>
      <c r="E291" s="126" t="s">
        <v>76</v>
      </c>
      <c r="F291" s="126" t="s">
        <v>64</v>
      </c>
      <c r="G291" s="111" t="s">
        <v>355</v>
      </c>
    </row>
    <row r="292" spans="2:7" ht="24">
      <c r="B292" s="135">
        <v>530802</v>
      </c>
      <c r="C292" s="110">
        <v>5</v>
      </c>
      <c r="D292" s="110">
        <v>3</v>
      </c>
      <c r="E292" s="126" t="s">
        <v>76</v>
      </c>
      <c r="F292" s="126" t="s">
        <v>66</v>
      </c>
      <c r="G292" s="112" t="s">
        <v>356</v>
      </c>
    </row>
    <row r="293" spans="2:7">
      <c r="B293" s="135">
        <v>530803</v>
      </c>
      <c r="C293" s="110">
        <v>5</v>
      </c>
      <c r="D293" s="110">
        <v>3</v>
      </c>
      <c r="E293" s="126" t="s">
        <v>76</v>
      </c>
      <c r="F293" s="126" t="s">
        <v>68</v>
      </c>
      <c r="G293" s="111" t="s">
        <v>357</v>
      </c>
    </row>
    <row r="294" spans="2:7">
      <c r="B294" s="135">
        <v>530804</v>
      </c>
      <c r="C294" s="110">
        <v>5</v>
      </c>
      <c r="D294" s="110">
        <v>3</v>
      </c>
      <c r="E294" s="126" t="s">
        <v>76</v>
      </c>
      <c r="F294" s="126" t="s">
        <v>86</v>
      </c>
      <c r="G294" s="111" t="s">
        <v>358</v>
      </c>
    </row>
    <row r="295" spans="2:7">
      <c r="B295" s="135">
        <v>530805</v>
      </c>
      <c r="C295" s="110">
        <v>5</v>
      </c>
      <c r="D295" s="110">
        <v>3</v>
      </c>
      <c r="E295" s="126" t="s">
        <v>76</v>
      </c>
      <c r="F295" s="126" t="s">
        <v>70</v>
      </c>
      <c r="G295" s="111" t="s">
        <v>359</v>
      </c>
    </row>
    <row r="296" spans="2:7">
      <c r="B296" s="135">
        <v>530806</v>
      </c>
      <c r="C296" s="110">
        <v>5</v>
      </c>
      <c r="D296" s="110">
        <v>3</v>
      </c>
      <c r="E296" s="126" t="s">
        <v>76</v>
      </c>
      <c r="F296" s="126" t="s">
        <v>72</v>
      </c>
      <c r="G296" s="111" t="s">
        <v>360</v>
      </c>
    </row>
    <row r="297" spans="2:7">
      <c r="B297" s="135">
        <v>530807</v>
      </c>
      <c r="C297" s="110">
        <v>5</v>
      </c>
      <c r="D297" s="110">
        <v>3</v>
      </c>
      <c r="E297" s="126" t="s">
        <v>76</v>
      </c>
      <c r="F297" s="126" t="s">
        <v>74</v>
      </c>
      <c r="G297" s="111" t="s">
        <v>361</v>
      </c>
    </row>
    <row r="298" spans="2:7">
      <c r="B298" s="135">
        <v>530808</v>
      </c>
      <c r="C298" s="110">
        <v>5</v>
      </c>
      <c r="D298" s="110">
        <v>3</v>
      </c>
      <c r="E298" s="126" t="s">
        <v>76</v>
      </c>
      <c r="F298" s="126" t="s">
        <v>76</v>
      </c>
      <c r="G298" s="111" t="s">
        <v>362</v>
      </c>
    </row>
    <row r="299" spans="2:7">
      <c r="B299" s="135">
        <v>530809</v>
      </c>
      <c r="C299" s="110">
        <v>5</v>
      </c>
      <c r="D299" s="110">
        <v>3</v>
      </c>
      <c r="E299" s="126" t="s">
        <v>76</v>
      </c>
      <c r="F299" s="126" t="s">
        <v>78</v>
      </c>
      <c r="G299" s="111" t="s">
        <v>363</v>
      </c>
    </row>
    <row r="300" spans="2:7">
      <c r="B300" s="135">
        <v>530810</v>
      </c>
      <c r="C300" s="110">
        <v>5</v>
      </c>
      <c r="D300" s="110">
        <v>3</v>
      </c>
      <c r="E300" s="126" t="s">
        <v>76</v>
      </c>
      <c r="F300" s="110">
        <v>10</v>
      </c>
      <c r="G300" s="111" t="s">
        <v>364</v>
      </c>
    </row>
    <row r="301" spans="2:7" ht="24">
      <c r="B301" s="135">
        <v>530811</v>
      </c>
      <c r="C301" s="110">
        <v>5</v>
      </c>
      <c r="D301" s="110">
        <v>3</v>
      </c>
      <c r="E301" s="126" t="s">
        <v>76</v>
      </c>
      <c r="F301" s="110">
        <v>11</v>
      </c>
      <c r="G301" s="112" t="s">
        <v>365</v>
      </c>
    </row>
    <row r="302" spans="2:7">
      <c r="B302" s="135">
        <v>530812</v>
      </c>
      <c r="C302" s="110">
        <v>5</v>
      </c>
      <c r="D302" s="110">
        <v>3</v>
      </c>
      <c r="E302" s="126" t="s">
        <v>76</v>
      </c>
      <c r="F302" s="110">
        <v>12</v>
      </c>
      <c r="G302" s="111" t="s">
        <v>366</v>
      </c>
    </row>
    <row r="303" spans="2:7">
      <c r="B303" s="135">
        <v>530813</v>
      </c>
      <c r="C303" s="110">
        <v>5</v>
      </c>
      <c r="D303" s="110">
        <v>3</v>
      </c>
      <c r="E303" s="126" t="s">
        <v>76</v>
      </c>
      <c r="F303" s="110">
        <v>13</v>
      </c>
      <c r="G303" s="111" t="s">
        <v>367</v>
      </c>
    </row>
    <row r="304" spans="2:7">
      <c r="B304" s="135">
        <v>530814</v>
      </c>
      <c r="C304" s="110">
        <v>5</v>
      </c>
      <c r="D304" s="110">
        <v>3</v>
      </c>
      <c r="E304" s="126" t="s">
        <v>76</v>
      </c>
      <c r="F304" s="110">
        <v>14</v>
      </c>
      <c r="G304" s="111" t="s">
        <v>368</v>
      </c>
    </row>
    <row r="305" spans="2:7">
      <c r="B305" s="135">
        <v>530815</v>
      </c>
      <c r="C305" s="110">
        <v>5</v>
      </c>
      <c r="D305" s="110">
        <v>3</v>
      </c>
      <c r="E305" s="126" t="s">
        <v>76</v>
      </c>
      <c r="F305" s="110">
        <v>15</v>
      </c>
      <c r="G305" s="111" t="s">
        <v>369</v>
      </c>
    </row>
    <row r="306" spans="2:7">
      <c r="B306" s="135">
        <v>530816</v>
      </c>
      <c r="C306" s="110">
        <v>5</v>
      </c>
      <c r="D306" s="110">
        <v>3</v>
      </c>
      <c r="E306" s="126" t="s">
        <v>76</v>
      </c>
      <c r="F306" s="110">
        <v>16</v>
      </c>
      <c r="G306" s="111" t="s">
        <v>370</v>
      </c>
    </row>
    <row r="307" spans="2:7">
      <c r="B307" s="135">
        <v>530817</v>
      </c>
      <c r="C307" s="110">
        <v>5</v>
      </c>
      <c r="D307" s="110">
        <v>3</v>
      </c>
      <c r="E307" s="126" t="s">
        <v>76</v>
      </c>
      <c r="F307" s="110">
        <v>17</v>
      </c>
      <c r="G307" s="111" t="s">
        <v>371</v>
      </c>
    </row>
    <row r="308" spans="2:7" ht="24">
      <c r="B308" s="135">
        <v>530818</v>
      </c>
      <c r="C308" s="110">
        <v>5</v>
      </c>
      <c r="D308" s="110">
        <v>3</v>
      </c>
      <c r="E308" s="126" t="s">
        <v>76</v>
      </c>
      <c r="F308" s="110">
        <v>18</v>
      </c>
      <c r="G308" s="112" t="s">
        <v>372</v>
      </c>
    </row>
    <row r="309" spans="2:7">
      <c r="B309" s="135">
        <v>530819</v>
      </c>
      <c r="C309" s="110">
        <v>5</v>
      </c>
      <c r="D309" s="110">
        <v>3</v>
      </c>
      <c r="E309" s="126" t="s">
        <v>76</v>
      </c>
      <c r="F309" s="110">
        <v>19</v>
      </c>
      <c r="G309" s="111" t="s">
        <v>373</v>
      </c>
    </row>
    <row r="310" spans="2:7">
      <c r="B310" s="135">
        <v>530820</v>
      </c>
      <c r="C310" s="110">
        <v>5</v>
      </c>
      <c r="D310" s="110">
        <v>3</v>
      </c>
      <c r="E310" s="126" t="s">
        <v>76</v>
      </c>
      <c r="F310" s="110">
        <v>20</v>
      </c>
      <c r="G310" s="111" t="s">
        <v>374</v>
      </c>
    </row>
    <row r="311" spans="2:7">
      <c r="B311" s="135">
        <v>530821</v>
      </c>
      <c r="C311" s="110">
        <v>5</v>
      </c>
      <c r="D311" s="110">
        <v>3</v>
      </c>
      <c r="E311" s="126" t="s">
        <v>76</v>
      </c>
      <c r="F311" s="110">
        <v>21</v>
      </c>
      <c r="G311" s="111" t="s">
        <v>375</v>
      </c>
    </row>
    <row r="312" spans="2:7">
      <c r="B312" s="135">
        <v>530822</v>
      </c>
      <c r="C312" s="110">
        <v>5</v>
      </c>
      <c r="D312" s="110">
        <v>3</v>
      </c>
      <c r="E312" s="126" t="s">
        <v>76</v>
      </c>
      <c r="F312" s="110">
        <v>22</v>
      </c>
      <c r="G312" s="111" t="s">
        <v>376</v>
      </c>
    </row>
    <row r="313" spans="2:7" ht="24">
      <c r="B313" s="135">
        <v>530823</v>
      </c>
      <c r="C313" s="110">
        <v>5</v>
      </c>
      <c r="D313" s="110">
        <v>3</v>
      </c>
      <c r="E313" s="126" t="s">
        <v>76</v>
      </c>
      <c r="F313" s="110">
        <v>23</v>
      </c>
      <c r="G313" s="112" t="s">
        <v>377</v>
      </c>
    </row>
    <row r="314" spans="2:7" ht="24">
      <c r="B314" s="135">
        <v>530824</v>
      </c>
      <c r="C314" s="110">
        <v>5</v>
      </c>
      <c r="D314" s="110">
        <v>3</v>
      </c>
      <c r="E314" s="126" t="s">
        <v>76</v>
      </c>
      <c r="F314" s="110">
        <v>24</v>
      </c>
      <c r="G314" s="112" t="s">
        <v>378</v>
      </c>
    </row>
    <row r="315" spans="2:7">
      <c r="B315" s="135">
        <v>530825</v>
      </c>
      <c r="C315" s="110">
        <v>5</v>
      </c>
      <c r="D315" s="110">
        <v>3</v>
      </c>
      <c r="E315" s="126" t="s">
        <v>76</v>
      </c>
      <c r="F315" s="110">
        <v>25</v>
      </c>
      <c r="G315" s="111" t="s">
        <v>379</v>
      </c>
    </row>
    <row r="316" spans="2:7">
      <c r="B316" s="135">
        <v>530826</v>
      </c>
      <c r="C316" s="110">
        <v>5</v>
      </c>
      <c r="D316" s="110">
        <v>3</v>
      </c>
      <c r="E316" s="126" t="s">
        <v>76</v>
      </c>
      <c r="F316" s="110">
        <v>26</v>
      </c>
      <c r="G316" s="111" t="s">
        <v>380</v>
      </c>
    </row>
    <row r="317" spans="2:7">
      <c r="B317" s="135">
        <v>530827</v>
      </c>
      <c r="C317" s="110">
        <v>5</v>
      </c>
      <c r="D317" s="110">
        <v>3</v>
      </c>
      <c r="E317" s="126" t="s">
        <v>76</v>
      </c>
      <c r="F317" s="110">
        <v>27</v>
      </c>
      <c r="G317" s="111" t="s">
        <v>381</v>
      </c>
    </row>
    <row r="318" spans="2:7">
      <c r="B318" s="135">
        <v>530828</v>
      </c>
      <c r="C318" s="110">
        <v>5</v>
      </c>
      <c r="D318" s="110">
        <v>3</v>
      </c>
      <c r="E318" s="126" t="s">
        <v>76</v>
      </c>
      <c r="F318" s="110">
        <v>28</v>
      </c>
      <c r="G318" s="111" t="s">
        <v>382</v>
      </c>
    </row>
    <row r="319" spans="2:7">
      <c r="B319" s="135">
        <v>530829</v>
      </c>
      <c r="C319" s="110">
        <v>5</v>
      </c>
      <c r="D319" s="110">
        <v>3</v>
      </c>
      <c r="E319" s="126" t="s">
        <v>76</v>
      </c>
      <c r="F319" s="110">
        <v>29</v>
      </c>
      <c r="G319" s="111" t="s">
        <v>383</v>
      </c>
    </row>
    <row r="320" spans="2:7">
      <c r="B320" s="135">
        <v>530830</v>
      </c>
      <c r="C320" s="110">
        <v>5</v>
      </c>
      <c r="D320" s="110">
        <v>3</v>
      </c>
      <c r="E320" s="126" t="s">
        <v>76</v>
      </c>
      <c r="F320" s="110">
        <v>30</v>
      </c>
      <c r="G320" s="111" t="s">
        <v>384</v>
      </c>
    </row>
    <row r="321" spans="2:7" ht="24">
      <c r="B321" s="135">
        <v>530831</v>
      </c>
      <c r="C321" s="110">
        <v>5</v>
      </c>
      <c r="D321" s="110">
        <v>3</v>
      </c>
      <c r="E321" s="126" t="s">
        <v>76</v>
      </c>
      <c r="F321" s="110">
        <v>31</v>
      </c>
      <c r="G321" s="112" t="s">
        <v>385</v>
      </c>
    </row>
    <row r="322" spans="2:7">
      <c r="B322" s="135">
        <v>530832</v>
      </c>
      <c r="C322" s="110">
        <v>5</v>
      </c>
      <c r="D322" s="110">
        <v>3</v>
      </c>
      <c r="E322" s="126" t="s">
        <v>76</v>
      </c>
      <c r="F322" s="110">
        <v>32</v>
      </c>
      <c r="G322" s="111" t="s">
        <v>386</v>
      </c>
    </row>
    <row r="323" spans="2:7">
      <c r="B323" s="135">
        <v>530833</v>
      </c>
      <c r="C323" s="110">
        <v>5</v>
      </c>
      <c r="D323" s="110">
        <v>3</v>
      </c>
      <c r="E323" s="126" t="s">
        <v>76</v>
      </c>
      <c r="F323" s="110">
        <v>33</v>
      </c>
      <c r="G323" s="111" t="s">
        <v>387</v>
      </c>
    </row>
    <row r="324" spans="2:7">
      <c r="B324" s="135">
        <v>530834</v>
      </c>
      <c r="C324" s="110">
        <v>5</v>
      </c>
      <c r="D324" s="110">
        <v>3</v>
      </c>
      <c r="E324" s="126" t="s">
        <v>76</v>
      </c>
      <c r="F324" s="110">
        <v>34</v>
      </c>
      <c r="G324" s="111" t="s">
        <v>388</v>
      </c>
    </row>
    <row r="325" spans="2:7" ht="24">
      <c r="B325" s="135">
        <v>530835</v>
      </c>
      <c r="C325" s="110">
        <v>5</v>
      </c>
      <c r="D325" s="110">
        <v>3</v>
      </c>
      <c r="E325" s="126" t="s">
        <v>76</v>
      </c>
      <c r="F325" s="110">
        <v>35</v>
      </c>
      <c r="G325" s="112" t="s">
        <v>389</v>
      </c>
    </row>
    <row r="326" spans="2:7" ht="24">
      <c r="B326" s="135">
        <v>530836</v>
      </c>
      <c r="C326" s="110">
        <v>5</v>
      </c>
      <c r="D326" s="110">
        <v>3</v>
      </c>
      <c r="E326" s="126" t="s">
        <v>76</v>
      </c>
      <c r="F326" s="110">
        <v>36</v>
      </c>
      <c r="G326" s="112" t="s">
        <v>390</v>
      </c>
    </row>
    <row r="327" spans="2:7">
      <c r="B327" s="135">
        <v>530837</v>
      </c>
      <c r="C327" s="110">
        <v>5</v>
      </c>
      <c r="D327" s="110">
        <v>3</v>
      </c>
      <c r="E327" s="126" t="s">
        <v>76</v>
      </c>
      <c r="F327" s="110">
        <v>37</v>
      </c>
      <c r="G327" s="111" t="s">
        <v>391</v>
      </c>
    </row>
    <row r="328" spans="2:7">
      <c r="B328" s="135">
        <v>530838</v>
      </c>
      <c r="C328" s="110">
        <v>5</v>
      </c>
      <c r="D328" s="110">
        <v>3</v>
      </c>
      <c r="E328" s="126" t="s">
        <v>76</v>
      </c>
      <c r="F328" s="110">
        <v>38</v>
      </c>
      <c r="G328" s="111" t="s">
        <v>392</v>
      </c>
    </row>
    <row r="329" spans="2:7">
      <c r="B329" s="135">
        <v>530839</v>
      </c>
      <c r="C329" s="110">
        <v>5</v>
      </c>
      <c r="D329" s="110">
        <v>3</v>
      </c>
      <c r="E329" s="126" t="s">
        <v>76</v>
      </c>
      <c r="F329" s="110">
        <v>39</v>
      </c>
      <c r="G329" s="111" t="s">
        <v>393</v>
      </c>
    </row>
    <row r="330" spans="2:7" ht="24">
      <c r="B330" s="135">
        <v>530840</v>
      </c>
      <c r="C330" s="110">
        <v>5</v>
      </c>
      <c r="D330" s="110">
        <v>3</v>
      </c>
      <c r="E330" s="126" t="s">
        <v>76</v>
      </c>
      <c r="F330" s="110">
        <v>40</v>
      </c>
      <c r="G330" s="112" t="s">
        <v>394</v>
      </c>
    </row>
    <row r="331" spans="2:7">
      <c r="B331" s="135">
        <v>530841</v>
      </c>
      <c r="C331" s="110">
        <v>5</v>
      </c>
      <c r="D331" s="110">
        <v>3</v>
      </c>
      <c r="E331" s="126" t="s">
        <v>76</v>
      </c>
      <c r="F331" s="110">
        <v>41</v>
      </c>
      <c r="G331" s="111" t="s">
        <v>395</v>
      </c>
    </row>
    <row r="332" spans="2:7">
      <c r="B332" s="135">
        <v>530842</v>
      </c>
      <c r="C332" s="110">
        <v>5</v>
      </c>
      <c r="D332" s="110">
        <v>3</v>
      </c>
      <c r="E332" s="126" t="s">
        <v>76</v>
      </c>
      <c r="F332" s="110">
        <v>42</v>
      </c>
      <c r="G332" s="111" t="s">
        <v>396</v>
      </c>
    </row>
    <row r="333" spans="2:7">
      <c r="B333" s="135">
        <v>530843</v>
      </c>
      <c r="C333" s="110">
        <v>5</v>
      </c>
      <c r="D333" s="110">
        <v>3</v>
      </c>
      <c r="E333" s="126" t="s">
        <v>76</v>
      </c>
      <c r="F333" s="110">
        <v>43</v>
      </c>
      <c r="G333" s="111" t="s">
        <v>397</v>
      </c>
    </row>
    <row r="334" spans="2:7">
      <c r="B334" s="135">
        <v>530844</v>
      </c>
      <c r="C334" s="110">
        <v>5</v>
      </c>
      <c r="D334" s="110">
        <v>3</v>
      </c>
      <c r="E334" s="126" t="s">
        <v>76</v>
      </c>
      <c r="F334" s="110">
        <v>44</v>
      </c>
      <c r="G334" s="111" t="s">
        <v>398</v>
      </c>
    </row>
    <row r="335" spans="2:7">
      <c r="B335" s="135">
        <v>530845</v>
      </c>
      <c r="C335" s="110">
        <v>5</v>
      </c>
      <c r="D335" s="110">
        <v>3</v>
      </c>
      <c r="E335" s="126" t="s">
        <v>76</v>
      </c>
      <c r="F335" s="110">
        <v>45</v>
      </c>
      <c r="G335" s="111" t="s">
        <v>399</v>
      </c>
    </row>
    <row r="336" spans="2:7">
      <c r="B336" s="135">
        <v>530846</v>
      </c>
      <c r="C336" s="110">
        <v>5</v>
      </c>
      <c r="D336" s="110">
        <v>3</v>
      </c>
      <c r="E336" s="126" t="s">
        <v>76</v>
      </c>
      <c r="F336" s="110">
        <v>46</v>
      </c>
      <c r="G336" s="111" t="s">
        <v>400</v>
      </c>
    </row>
    <row r="337" spans="2:7">
      <c r="B337" s="135">
        <v>530899</v>
      </c>
      <c r="C337" s="110">
        <v>5</v>
      </c>
      <c r="D337" s="110">
        <v>3</v>
      </c>
      <c r="E337" s="126" t="s">
        <v>76</v>
      </c>
      <c r="F337" s="110">
        <v>99</v>
      </c>
      <c r="G337" s="111" t="s">
        <v>401</v>
      </c>
    </row>
    <row r="338" spans="2:7">
      <c r="B338" s="135">
        <v>5309</v>
      </c>
      <c r="C338" s="117">
        <v>5</v>
      </c>
      <c r="D338" s="117">
        <v>3</v>
      </c>
      <c r="E338" s="127" t="s">
        <v>78</v>
      </c>
      <c r="F338" s="119"/>
      <c r="G338" s="120" t="s">
        <v>402</v>
      </c>
    </row>
    <row r="339" spans="2:7">
      <c r="B339" s="135">
        <v>530901</v>
      </c>
      <c r="C339" s="110">
        <v>5</v>
      </c>
      <c r="D339" s="110">
        <v>3</v>
      </c>
      <c r="E339" s="126" t="s">
        <v>78</v>
      </c>
      <c r="F339" s="126" t="s">
        <v>64</v>
      </c>
      <c r="G339" s="111" t="s">
        <v>403</v>
      </c>
    </row>
    <row r="340" spans="2:7">
      <c r="B340" s="135">
        <v>5310</v>
      </c>
      <c r="C340" s="117">
        <v>5</v>
      </c>
      <c r="D340" s="117">
        <v>3</v>
      </c>
      <c r="E340" s="117">
        <v>10</v>
      </c>
      <c r="F340" s="130"/>
      <c r="G340" s="120" t="s">
        <v>404</v>
      </c>
    </row>
    <row r="341" spans="2:7">
      <c r="B341" s="135">
        <v>531001</v>
      </c>
      <c r="C341" s="110">
        <v>5</v>
      </c>
      <c r="D341" s="110">
        <v>3</v>
      </c>
      <c r="E341" s="110">
        <v>10</v>
      </c>
      <c r="F341" s="126" t="s">
        <v>64</v>
      </c>
      <c r="G341" s="111" t="s">
        <v>405</v>
      </c>
    </row>
    <row r="342" spans="2:7">
      <c r="B342" s="135">
        <v>531002</v>
      </c>
      <c r="C342" s="110">
        <v>5</v>
      </c>
      <c r="D342" s="110">
        <v>3</v>
      </c>
      <c r="E342" s="110">
        <v>10</v>
      </c>
      <c r="F342" s="126" t="s">
        <v>66</v>
      </c>
      <c r="G342" s="111" t="s">
        <v>406</v>
      </c>
    </row>
    <row r="343" spans="2:7">
      <c r="B343" s="135">
        <v>5314</v>
      </c>
      <c r="C343" s="117">
        <v>5</v>
      </c>
      <c r="D343" s="117">
        <v>3</v>
      </c>
      <c r="E343" s="128">
        <v>14</v>
      </c>
      <c r="F343" s="129"/>
      <c r="G343" s="120" t="s">
        <v>407</v>
      </c>
    </row>
    <row r="344" spans="2:7">
      <c r="B344" s="135">
        <v>531403</v>
      </c>
      <c r="C344" s="110">
        <v>5</v>
      </c>
      <c r="D344" s="110">
        <v>3</v>
      </c>
      <c r="E344" s="110">
        <v>14</v>
      </c>
      <c r="F344" s="126" t="s">
        <v>68</v>
      </c>
      <c r="G344" s="111" t="s">
        <v>408</v>
      </c>
    </row>
    <row r="345" spans="2:7">
      <c r="B345" s="135">
        <v>531404</v>
      </c>
      <c r="C345" s="110">
        <v>5</v>
      </c>
      <c r="D345" s="110">
        <v>3</v>
      </c>
      <c r="E345" s="110">
        <v>14</v>
      </c>
      <c r="F345" s="126" t="s">
        <v>86</v>
      </c>
      <c r="G345" s="111" t="s">
        <v>409</v>
      </c>
    </row>
    <row r="346" spans="2:7">
      <c r="B346" s="135">
        <v>531406</v>
      </c>
      <c r="C346" s="110">
        <v>5</v>
      </c>
      <c r="D346" s="110">
        <v>3</v>
      </c>
      <c r="E346" s="110">
        <v>14</v>
      </c>
      <c r="F346" s="126" t="s">
        <v>72</v>
      </c>
      <c r="G346" s="111" t="s">
        <v>410</v>
      </c>
    </row>
    <row r="347" spans="2:7">
      <c r="B347" s="135">
        <v>531407</v>
      </c>
      <c r="C347" s="110">
        <v>5</v>
      </c>
      <c r="D347" s="110">
        <v>3</v>
      </c>
      <c r="E347" s="110">
        <v>14</v>
      </c>
      <c r="F347" s="126" t="s">
        <v>74</v>
      </c>
      <c r="G347" s="111" t="s">
        <v>411</v>
      </c>
    </row>
    <row r="348" spans="2:7">
      <c r="B348" s="135">
        <v>531408</v>
      </c>
      <c r="C348" s="110">
        <v>5</v>
      </c>
      <c r="D348" s="110">
        <v>3</v>
      </c>
      <c r="E348" s="110">
        <v>14</v>
      </c>
      <c r="F348" s="126" t="s">
        <v>76</v>
      </c>
      <c r="G348" s="111" t="s">
        <v>412</v>
      </c>
    </row>
    <row r="349" spans="2:7">
      <c r="B349" s="135">
        <v>531409</v>
      </c>
      <c r="C349" s="110">
        <v>5</v>
      </c>
      <c r="D349" s="110">
        <v>3</v>
      </c>
      <c r="E349" s="110">
        <v>14</v>
      </c>
      <c r="F349" s="126" t="s">
        <v>78</v>
      </c>
      <c r="G349" s="111" t="s">
        <v>311</v>
      </c>
    </row>
    <row r="350" spans="2:7">
      <c r="B350" s="135">
        <v>531411</v>
      </c>
      <c r="C350" s="110">
        <v>5</v>
      </c>
      <c r="D350" s="110">
        <v>3</v>
      </c>
      <c r="E350" s="110">
        <v>14</v>
      </c>
      <c r="F350" s="110">
        <v>11</v>
      </c>
      <c r="G350" s="111" t="s">
        <v>413</v>
      </c>
    </row>
    <row r="351" spans="2:7">
      <c r="B351" s="135">
        <v>5315</v>
      </c>
      <c r="C351" s="117">
        <v>5</v>
      </c>
      <c r="D351" s="117">
        <v>3</v>
      </c>
      <c r="E351" s="128">
        <v>15</v>
      </c>
      <c r="F351" s="129"/>
      <c r="G351" s="120" t="s">
        <v>414</v>
      </c>
    </row>
    <row r="352" spans="2:7">
      <c r="B352" s="135">
        <v>531512</v>
      </c>
      <c r="C352" s="110">
        <v>5</v>
      </c>
      <c r="D352" s="110">
        <v>3</v>
      </c>
      <c r="E352" s="110">
        <v>15</v>
      </c>
      <c r="F352" s="110">
        <v>12</v>
      </c>
      <c r="G352" s="111" t="s">
        <v>415</v>
      </c>
    </row>
    <row r="353" spans="2:7">
      <c r="B353" s="135">
        <v>531514</v>
      </c>
      <c r="C353" s="110">
        <v>5</v>
      </c>
      <c r="D353" s="110">
        <v>3</v>
      </c>
      <c r="E353" s="110">
        <v>15</v>
      </c>
      <c r="F353" s="110">
        <v>14</v>
      </c>
      <c r="G353" s="111" t="s">
        <v>416</v>
      </c>
    </row>
    <row r="354" spans="2:7">
      <c r="B354" s="135">
        <v>531515</v>
      </c>
      <c r="C354" s="110">
        <v>5</v>
      </c>
      <c r="D354" s="110">
        <v>3</v>
      </c>
      <c r="E354" s="110">
        <v>15</v>
      </c>
      <c r="F354" s="110">
        <v>15</v>
      </c>
      <c r="G354" s="111" t="s">
        <v>417</v>
      </c>
    </row>
    <row r="355" spans="2:7">
      <c r="B355" s="135">
        <v>5316</v>
      </c>
      <c r="C355" s="117">
        <v>5</v>
      </c>
      <c r="D355" s="117">
        <v>3</v>
      </c>
      <c r="E355" s="128">
        <v>16</v>
      </c>
      <c r="F355" s="129"/>
      <c r="G355" s="120" t="s">
        <v>418</v>
      </c>
    </row>
    <row r="356" spans="2:7">
      <c r="B356" s="135">
        <v>531601</v>
      </c>
      <c r="C356" s="110">
        <v>5</v>
      </c>
      <c r="D356" s="110">
        <v>3</v>
      </c>
      <c r="E356" s="110">
        <v>16</v>
      </c>
      <c r="F356" s="126" t="s">
        <v>64</v>
      </c>
      <c r="G356" s="111" t="s">
        <v>419</v>
      </c>
    </row>
    <row r="357" spans="2:7">
      <c r="B357" s="135">
        <v>531602</v>
      </c>
      <c r="C357" s="110">
        <v>5</v>
      </c>
      <c r="D357" s="110">
        <v>3</v>
      </c>
      <c r="E357" s="110">
        <v>16</v>
      </c>
      <c r="F357" s="126" t="s">
        <v>66</v>
      </c>
      <c r="G357" s="111" t="s">
        <v>420</v>
      </c>
    </row>
    <row r="358" spans="2:7">
      <c r="B358" s="135">
        <v>5399</v>
      </c>
      <c r="C358" s="117">
        <v>5</v>
      </c>
      <c r="D358" s="117">
        <v>3</v>
      </c>
      <c r="E358" s="128">
        <v>99</v>
      </c>
      <c r="F358" s="129"/>
      <c r="G358" s="120" t="s">
        <v>178</v>
      </c>
    </row>
    <row r="359" spans="2:7">
      <c r="B359" s="135">
        <v>539901</v>
      </c>
      <c r="C359" s="110">
        <v>5</v>
      </c>
      <c r="D359" s="110">
        <v>3</v>
      </c>
      <c r="E359" s="110">
        <v>99</v>
      </c>
      <c r="F359" s="126" t="s">
        <v>64</v>
      </c>
      <c r="G359" s="111" t="s">
        <v>421</v>
      </c>
    </row>
    <row r="360" spans="2:7">
      <c r="B360" s="135">
        <v>56</v>
      </c>
      <c r="C360" s="113">
        <v>5</v>
      </c>
      <c r="D360" s="114">
        <v>6</v>
      </c>
      <c r="E360" s="115"/>
      <c r="F360" s="116"/>
      <c r="G360" s="125" t="s">
        <v>422</v>
      </c>
    </row>
    <row r="361" spans="2:7">
      <c r="B361" s="135">
        <v>5601</v>
      </c>
      <c r="C361" s="117">
        <v>5</v>
      </c>
      <c r="D361" s="117">
        <v>6</v>
      </c>
      <c r="E361" s="126" t="s">
        <v>64</v>
      </c>
      <c r="F361" s="119"/>
      <c r="G361" s="120" t="s">
        <v>423</v>
      </c>
    </row>
    <row r="362" spans="2:7">
      <c r="B362" s="135">
        <v>560101</v>
      </c>
      <c r="C362" s="110">
        <v>5</v>
      </c>
      <c r="D362" s="110">
        <v>6</v>
      </c>
      <c r="E362" s="126" t="s">
        <v>64</v>
      </c>
      <c r="F362" s="126" t="s">
        <v>64</v>
      </c>
      <c r="G362" s="111" t="s">
        <v>424</v>
      </c>
    </row>
    <row r="363" spans="2:7">
      <c r="B363" s="135">
        <v>560102</v>
      </c>
      <c r="C363" s="110">
        <v>5</v>
      </c>
      <c r="D363" s="110">
        <v>6</v>
      </c>
      <c r="E363" s="126" t="s">
        <v>64</v>
      </c>
      <c r="F363" s="126" t="s">
        <v>66</v>
      </c>
      <c r="G363" s="111" t="s">
        <v>425</v>
      </c>
    </row>
    <row r="364" spans="2:7">
      <c r="B364" s="135">
        <v>560103</v>
      </c>
      <c r="C364" s="110">
        <v>5</v>
      </c>
      <c r="D364" s="110">
        <v>6</v>
      </c>
      <c r="E364" s="126" t="s">
        <v>64</v>
      </c>
      <c r="F364" s="126" t="s">
        <v>68</v>
      </c>
      <c r="G364" s="111" t="s">
        <v>426</v>
      </c>
    </row>
    <row r="365" spans="2:7">
      <c r="B365" s="135">
        <v>560106</v>
      </c>
      <c r="C365" s="110">
        <v>5</v>
      </c>
      <c r="D365" s="110">
        <v>6</v>
      </c>
      <c r="E365" s="126" t="s">
        <v>64</v>
      </c>
      <c r="F365" s="126" t="s">
        <v>72</v>
      </c>
      <c r="G365" s="111" t="s">
        <v>427</v>
      </c>
    </row>
    <row r="366" spans="2:7">
      <c r="B366" s="135">
        <v>560199</v>
      </c>
      <c r="C366" s="110">
        <v>5</v>
      </c>
      <c r="D366" s="110">
        <v>6</v>
      </c>
      <c r="E366" s="126" t="s">
        <v>64</v>
      </c>
      <c r="F366" s="110">
        <v>99</v>
      </c>
      <c r="G366" s="111" t="s">
        <v>428</v>
      </c>
    </row>
    <row r="367" spans="2:7">
      <c r="B367" s="135">
        <v>5602</v>
      </c>
      <c r="C367" s="117">
        <v>5</v>
      </c>
      <c r="D367" s="117">
        <v>6</v>
      </c>
      <c r="E367" s="126" t="s">
        <v>66</v>
      </c>
      <c r="F367" s="119"/>
      <c r="G367" s="120" t="s">
        <v>429</v>
      </c>
    </row>
    <row r="368" spans="2:7">
      <c r="B368" s="135">
        <v>560201</v>
      </c>
      <c r="C368" s="110">
        <v>5</v>
      </c>
      <c r="D368" s="110">
        <v>6</v>
      </c>
      <c r="E368" s="126" t="s">
        <v>66</v>
      </c>
      <c r="F368" s="126" t="s">
        <v>64</v>
      </c>
      <c r="G368" s="111" t="s">
        <v>430</v>
      </c>
    </row>
    <row r="369" spans="2:7">
      <c r="B369" s="135">
        <v>560202</v>
      </c>
      <c r="C369" s="110">
        <v>5</v>
      </c>
      <c r="D369" s="110">
        <v>6</v>
      </c>
      <c r="E369" s="126" t="s">
        <v>66</v>
      </c>
      <c r="F369" s="126" t="s">
        <v>66</v>
      </c>
      <c r="G369" s="111" t="s">
        <v>431</v>
      </c>
    </row>
    <row r="370" spans="2:7">
      <c r="B370" s="135">
        <v>560203</v>
      </c>
      <c r="C370" s="110">
        <v>5</v>
      </c>
      <c r="D370" s="110">
        <v>6</v>
      </c>
      <c r="E370" s="126" t="s">
        <v>66</v>
      </c>
      <c r="F370" s="126" t="s">
        <v>68</v>
      </c>
      <c r="G370" s="111" t="s">
        <v>432</v>
      </c>
    </row>
    <row r="371" spans="2:7">
      <c r="B371" s="135">
        <v>560204</v>
      </c>
      <c r="C371" s="110">
        <v>5</v>
      </c>
      <c r="D371" s="110">
        <v>6</v>
      </c>
      <c r="E371" s="126" t="s">
        <v>66</v>
      </c>
      <c r="F371" s="126" t="s">
        <v>86</v>
      </c>
      <c r="G371" s="111" t="s">
        <v>433</v>
      </c>
    </row>
    <row r="372" spans="2:7">
      <c r="B372" s="135">
        <v>560205</v>
      </c>
      <c r="C372" s="110">
        <v>5</v>
      </c>
      <c r="D372" s="110">
        <v>6</v>
      </c>
      <c r="E372" s="126" t="s">
        <v>66</v>
      </c>
      <c r="F372" s="126" t="s">
        <v>70</v>
      </c>
      <c r="G372" s="111" t="s">
        <v>434</v>
      </c>
    </row>
    <row r="373" spans="2:7">
      <c r="B373" s="135">
        <v>560206</v>
      </c>
      <c r="C373" s="110">
        <v>5</v>
      </c>
      <c r="D373" s="110">
        <v>6</v>
      </c>
      <c r="E373" s="126" t="s">
        <v>66</v>
      </c>
      <c r="F373" s="126" t="s">
        <v>72</v>
      </c>
      <c r="G373" s="111" t="s">
        <v>435</v>
      </c>
    </row>
    <row r="374" spans="2:7">
      <c r="B374" s="135">
        <v>5603</v>
      </c>
      <c r="C374" s="117">
        <v>5</v>
      </c>
      <c r="D374" s="117">
        <v>6</v>
      </c>
      <c r="E374" s="126" t="s">
        <v>68</v>
      </c>
      <c r="F374" s="119"/>
      <c r="G374" s="120" t="s">
        <v>436</v>
      </c>
    </row>
    <row r="375" spans="2:7">
      <c r="B375" s="135">
        <v>560301</v>
      </c>
      <c r="C375" s="110">
        <v>5</v>
      </c>
      <c r="D375" s="110">
        <v>6</v>
      </c>
      <c r="E375" s="126" t="s">
        <v>68</v>
      </c>
      <c r="F375" s="126" t="s">
        <v>64</v>
      </c>
      <c r="G375" s="111" t="s">
        <v>437</v>
      </c>
    </row>
    <row r="376" spans="2:7">
      <c r="B376" s="135">
        <v>560302</v>
      </c>
      <c r="C376" s="110">
        <v>5</v>
      </c>
      <c r="D376" s="110">
        <v>6</v>
      </c>
      <c r="E376" s="126" t="s">
        <v>68</v>
      </c>
      <c r="F376" s="126" t="s">
        <v>66</v>
      </c>
      <c r="G376" s="111" t="s">
        <v>438</v>
      </c>
    </row>
    <row r="377" spans="2:7">
      <c r="B377" s="135">
        <v>560303</v>
      </c>
      <c r="C377" s="110">
        <v>5</v>
      </c>
      <c r="D377" s="110">
        <v>6</v>
      </c>
      <c r="E377" s="126" t="s">
        <v>68</v>
      </c>
      <c r="F377" s="126" t="s">
        <v>68</v>
      </c>
      <c r="G377" s="111" t="s">
        <v>439</v>
      </c>
    </row>
    <row r="378" spans="2:7">
      <c r="B378" s="135">
        <v>560304</v>
      </c>
      <c r="C378" s="110">
        <v>5</v>
      </c>
      <c r="D378" s="110">
        <v>6</v>
      </c>
      <c r="E378" s="126" t="s">
        <v>68</v>
      </c>
      <c r="F378" s="126" t="s">
        <v>86</v>
      </c>
      <c r="G378" s="111" t="s">
        <v>440</v>
      </c>
    </row>
    <row r="379" spans="2:7">
      <c r="B379" s="135">
        <v>560306</v>
      </c>
      <c r="C379" s="110">
        <v>5</v>
      </c>
      <c r="D379" s="110">
        <v>6</v>
      </c>
      <c r="E379" s="126" t="s">
        <v>68</v>
      </c>
      <c r="F379" s="126" t="s">
        <v>72</v>
      </c>
      <c r="G379" s="111" t="s">
        <v>435</v>
      </c>
    </row>
    <row r="380" spans="2:7" ht="24">
      <c r="B380" s="135">
        <v>5604</v>
      </c>
      <c r="C380" s="117">
        <v>5</v>
      </c>
      <c r="D380" s="117">
        <v>6</v>
      </c>
      <c r="E380" s="126" t="s">
        <v>86</v>
      </c>
      <c r="F380" s="119"/>
      <c r="G380" s="131" t="s">
        <v>441</v>
      </c>
    </row>
    <row r="381" spans="2:7">
      <c r="B381" s="135">
        <v>560401</v>
      </c>
      <c r="C381" s="110">
        <v>5</v>
      </c>
      <c r="D381" s="110">
        <v>6</v>
      </c>
      <c r="E381" s="126" t="s">
        <v>86</v>
      </c>
      <c r="F381" s="126" t="s">
        <v>64</v>
      </c>
      <c r="G381" s="111" t="s">
        <v>442</v>
      </c>
    </row>
    <row r="382" spans="2:7">
      <c r="B382" s="135">
        <v>560402</v>
      </c>
      <c r="C382" s="110">
        <v>5</v>
      </c>
      <c r="D382" s="110">
        <v>6</v>
      </c>
      <c r="E382" s="126" t="s">
        <v>86</v>
      </c>
      <c r="F382" s="126" t="s">
        <v>66</v>
      </c>
      <c r="G382" s="111" t="s">
        <v>443</v>
      </c>
    </row>
    <row r="383" spans="2:7">
      <c r="B383" s="135">
        <v>5699</v>
      </c>
      <c r="C383" s="117">
        <v>5</v>
      </c>
      <c r="D383" s="117">
        <v>6</v>
      </c>
      <c r="E383" s="128">
        <v>99</v>
      </c>
      <c r="F383" s="129"/>
      <c r="G383" s="120" t="s">
        <v>178</v>
      </c>
    </row>
    <row r="384" spans="2:7">
      <c r="B384" s="135">
        <v>569901</v>
      </c>
      <c r="C384" s="110">
        <v>5</v>
      </c>
      <c r="D384" s="110">
        <v>6</v>
      </c>
      <c r="E384" s="110">
        <v>99</v>
      </c>
      <c r="F384" s="126" t="s">
        <v>64</v>
      </c>
      <c r="G384" s="111" t="s">
        <v>444</v>
      </c>
    </row>
    <row r="385" spans="2:7">
      <c r="B385" s="135">
        <v>57</v>
      </c>
      <c r="C385" s="113">
        <v>5</v>
      </c>
      <c r="D385" s="114">
        <v>7</v>
      </c>
      <c r="E385" s="115"/>
      <c r="F385" s="116"/>
      <c r="G385" s="125" t="s">
        <v>445</v>
      </c>
    </row>
    <row r="386" spans="2:7">
      <c r="B386" s="135">
        <v>5701</v>
      </c>
      <c r="C386" s="117">
        <v>5</v>
      </c>
      <c r="D386" s="117">
        <v>7</v>
      </c>
      <c r="E386" s="126" t="s">
        <v>64</v>
      </c>
      <c r="F386" s="119"/>
      <c r="G386" s="120" t="s">
        <v>446</v>
      </c>
    </row>
    <row r="387" spans="2:7">
      <c r="B387" s="135">
        <v>570101</v>
      </c>
      <c r="C387" s="110">
        <v>5</v>
      </c>
      <c r="D387" s="110">
        <v>7</v>
      </c>
      <c r="E387" s="126" t="s">
        <v>64</v>
      </c>
      <c r="F387" s="126" t="s">
        <v>64</v>
      </c>
      <c r="G387" s="111" t="s">
        <v>447</v>
      </c>
    </row>
    <row r="388" spans="2:7">
      <c r="B388" s="135">
        <v>570102</v>
      </c>
      <c r="C388" s="110">
        <v>5</v>
      </c>
      <c r="D388" s="110">
        <v>7</v>
      </c>
      <c r="E388" s="126" t="s">
        <v>64</v>
      </c>
      <c r="F388" s="126" t="s">
        <v>66</v>
      </c>
      <c r="G388" s="111" t="s">
        <v>448</v>
      </c>
    </row>
    <row r="389" spans="2:7">
      <c r="B389" s="135">
        <v>570103</v>
      </c>
      <c r="C389" s="110">
        <v>5</v>
      </c>
      <c r="D389" s="110">
        <v>7</v>
      </c>
      <c r="E389" s="126" t="s">
        <v>64</v>
      </c>
      <c r="F389" s="126" t="s">
        <v>68</v>
      </c>
      <c r="G389" s="111" t="s">
        <v>449</v>
      </c>
    </row>
    <row r="390" spans="2:7">
      <c r="B390" s="135">
        <v>570104</v>
      </c>
      <c r="C390" s="110">
        <v>5</v>
      </c>
      <c r="D390" s="110">
        <v>7</v>
      </c>
      <c r="E390" s="126" t="s">
        <v>64</v>
      </c>
      <c r="F390" s="126" t="s">
        <v>86</v>
      </c>
      <c r="G390" s="111" t="s">
        <v>450</v>
      </c>
    </row>
    <row r="391" spans="2:7">
      <c r="B391" s="135">
        <v>570199</v>
      </c>
      <c r="C391" s="110">
        <v>5</v>
      </c>
      <c r="D391" s="110">
        <v>7</v>
      </c>
      <c r="E391" s="126" t="s">
        <v>64</v>
      </c>
      <c r="F391" s="110">
        <v>99</v>
      </c>
      <c r="G391" s="111" t="s">
        <v>451</v>
      </c>
    </row>
    <row r="392" spans="2:7">
      <c r="B392" s="135">
        <v>5702</v>
      </c>
      <c r="C392" s="117">
        <v>5</v>
      </c>
      <c r="D392" s="117">
        <v>7</v>
      </c>
      <c r="E392" s="126" t="s">
        <v>66</v>
      </c>
      <c r="F392" s="119"/>
      <c r="G392" s="120" t="s">
        <v>452</v>
      </c>
    </row>
    <row r="393" spans="2:7">
      <c r="B393" s="135">
        <v>570201</v>
      </c>
      <c r="C393" s="110">
        <v>5</v>
      </c>
      <c r="D393" s="110">
        <v>7</v>
      </c>
      <c r="E393" s="126" t="s">
        <v>66</v>
      </c>
      <c r="F393" s="126" t="s">
        <v>64</v>
      </c>
      <c r="G393" s="111" t="s">
        <v>453</v>
      </c>
    </row>
    <row r="394" spans="2:7">
      <c r="B394" s="135">
        <v>570202</v>
      </c>
      <c r="C394" s="110">
        <v>5</v>
      </c>
      <c r="D394" s="110">
        <v>7</v>
      </c>
      <c r="E394" s="126" t="s">
        <v>66</v>
      </c>
      <c r="F394" s="126" t="s">
        <v>66</v>
      </c>
      <c r="G394" s="111" t="s">
        <v>454</v>
      </c>
    </row>
    <row r="395" spans="2:7">
      <c r="B395" s="135">
        <v>570203</v>
      </c>
      <c r="C395" s="110">
        <v>5</v>
      </c>
      <c r="D395" s="110">
        <v>7</v>
      </c>
      <c r="E395" s="126" t="s">
        <v>66</v>
      </c>
      <c r="F395" s="126" t="s">
        <v>68</v>
      </c>
      <c r="G395" s="111" t="s">
        <v>455</v>
      </c>
    </row>
    <row r="396" spans="2:7">
      <c r="B396" s="135">
        <v>570204</v>
      </c>
      <c r="C396" s="110">
        <v>5</v>
      </c>
      <c r="D396" s="110">
        <v>7</v>
      </c>
      <c r="E396" s="126" t="s">
        <v>66</v>
      </c>
      <c r="F396" s="126" t="s">
        <v>86</v>
      </c>
      <c r="G396" s="111" t="s">
        <v>456</v>
      </c>
    </row>
    <row r="397" spans="2:7">
      <c r="B397" s="135">
        <v>570205</v>
      </c>
      <c r="C397" s="110">
        <v>5</v>
      </c>
      <c r="D397" s="110">
        <v>7</v>
      </c>
      <c r="E397" s="126" t="s">
        <v>66</v>
      </c>
      <c r="F397" s="126" t="s">
        <v>70</v>
      </c>
      <c r="G397" s="111" t="s">
        <v>457</v>
      </c>
    </row>
    <row r="398" spans="2:7" ht="24">
      <c r="B398" s="135">
        <v>570206</v>
      </c>
      <c r="C398" s="110">
        <v>5</v>
      </c>
      <c r="D398" s="110">
        <v>7</v>
      </c>
      <c r="E398" s="126" t="s">
        <v>66</v>
      </c>
      <c r="F398" s="126" t="s">
        <v>72</v>
      </c>
      <c r="G398" s="112" t="s">
        <v>458</v>
      </c>
    </row>
    <row r="399" spans="2:7">
      <c r="B399" s="135">
        <v>570207</v>
      </c>
      <c r="C399" s="110">
        <v>5</v>
      </c>
      <c r="D399" s="110">
        <v>7</v>
      </c>
      <c r="E399" s="126" t="s">
        <v>66</v>
      </c>
      <c r="F399" s="126" t="s">
        <v>74</v>
      </c>
      <c r="G399" s="111" t="s">
        <v>459</v>
      </c>
    </row>
    <row r="400" spans="2:7">
      <c r="B400" s="135">
        <v>570211</v>
      </c>
      <c r="C400" s="110">
        <v>5</v>
      </c>
      <c r="D400" s="110">
        <v>7</v>
      </c>
      <c r="E400" s="126" t="s">
        <v>66</v>
      </c>
      <c r="F400" s="110">
        <v>11</v>
      </c>
      <c r="G400" s="111" t="s">
        <v>460</v>
      </c>
    </row>
    <row r="401" spans="2:7">
      <c r="B401" s="135">
        <v>570213</v>
      </c>
      <c r="C401" s="110">
        <v>5</v>
      </c>
      <c r="D401" s="110">
        <v>7</v>
      </c>
      <c r="E401" s="126" t="s">
        <v>66</v>
      </c>
      <c r="F401" s="110">
        <v>13</v>
      </c>
      <c r="G401" s="111" t="s">
        <v>461</v>
      </c>
    </row>
    <row r="402" spans="2:7">
      <c r="B402" s="135">
        <v>570214</v>
      </c>
      <c r="C402" s="110">
        <v>5</v>
      </c>
      <c r="D402" s="110">
        <v>7</v>
      </c>
      <c r="E402" s="126" t="s">
        <v>66</v>
      </c>
      <c r="F402" s="110">
        <v>14</v>
      </c>
      <c r="G402" s="111" t="s">
        <v>462</v>
      </c>
    </row>
    <row r="403" spans="2:7">
      <c r="B403" s="135">
        <v>570215</v>
      </c>
      <c r="C403" s="110">
        <v>5</v>
      </c>
      <c r="D403" s="110">
        <v>7</v>
      </c>
      <c r="E403" s="126" t="s">
        <v>66</v>
      </c>
      <c r="F403" s="110">
        <v>15</v>
      </c>
      <c r="G403" s="111" t="s">
        <v>463</v>
      </c>
    </row>
    <row r="404" spans="2:7">
      <c r="B404" s="135">
        <v>570216</v>
      </c>
      <c r="C404" s="110">
        <v>5</v>
      </c>
      <c r="D404" s="110">
        <v>7</v>
      </c>
      <c r="E404" s="126" t="s">
        <v>66</v>
      </c>
      <c r="F404" s="110">
        <v>16</v>
      </c>
      <c r="G404" s="111" t="s">
        <v>464</v>
      </c>
    </row>
    <row r="405" spans="2:7">
      <c r="B405" s="135">
        <v>570217</v>
      </c>
      <c r="C405" s="110">
        <v>5</v>
      </c>
      <c r="D405" s="110">
        <v>7</v>
      </c>
      <c r="E405" s="126" t="s">
        <v>66</v>
      </c>
      <c r="F405" s="110">
        <v>17</v>
      </c>
      <c r="G405" s="111" t="s">
        <v>465</v>
      </c>
    </row>
    <row r="406" spans="2:7">
      <c r="B406" s="135">
        <v>570218</v>
      </c>
      <c r="C406" s="110">
        <v>5</v>
      </c>
      <c r="D406" s="110">
        <v>7</v>
      </c>
      <c r="E406" s="126" t="s">
        <v>66</v>
      </c>
      <c r="F406" s="110">
        <v>18</v>
      </c>
      <c r="G406" s="111" t="s">
        <v>466</v>
      </c>
    </row>
    <row r="407" spans="2:7">
      <c r="B407" s="135">
        <v>570219</v>
      </c>
      <c r="C407" s="110">
        <v>5</v>
      </c>
      <c r="D407" s="110">
        <v>7</v>
      </c>
      <c r="E407" s="126" t="s">
        <v>66</v>
      </c>
      <c r="F407" s="110">
        <v>19</v>
      </c>
      <c r="G407" s="111" t="s">
        <v>467</v>
      </c>
    </row>
    <row r="408" spans="2:7">
      <c r="B408" s="135">
        <v>570299</v>
      </c>
      <c r="C408" s="110">
        <v>5</v>
      </c>
      <c r="D408" s="110">
        <v>7</v>
      </c>
      <c r="E408" s="126" t="s">
        <v>66</v>
      </c>
      <c r="F408" s="110">
        <v>99</v>
      </c>
      <c r="G408" s="111" t="s">
        <v>468</v>
      </c>
    </row>
    <row r="409" spans="2:7">
      <c r="B409" s="135">
        <v>5703</v>
      </c>
      <c r="C409" s="117">
        <v>5</v>
      </c>
      <c r="D409" s="117">
        <v>7</v>
      </c>
      <c r="E409" s="126" t="s">
        <v>68</v>
      </c>
      <c r="F409" s="119"/>
      <c r="G409" s="120" t="s">
        <v>469</v>
      </c>
    </row>
    <row r="410" spans="2:7">
      <c r="B410" s="135">
        <v>570301</v>
      </c>
      <c r="C410" s="110">
        <v>5</v>
      </c>
      <c r="D410" s="110">
        <v>7</v>
      </c>
      <c r="E410" s="126" t="s">
        <v>68</v>
      </c>
      <c r="F410" s="126" t="s">
        <v>64</v>
      </c>
      <c r="G410" s="111" t="s">
        <v>469</v>
      </c>
    </row>
    <row r="411" spans="2:7">
      <c r="B411" s="135">
        <v>5799</v>
      </c>
      <c r="C411" s="117">
        <v>5</v>
      </c>
      <c r="D411" s="117">
        <v>7</v>
      </c>
      <c r="E411" s="128">
        <v>99</v>
      </c>
      <c r="F411" s="129"/>
      <c r="G411" s="120" t="s">
        <v>178</v>
      </c>
    </row>
    <row r="412" spans="2:7">
      <c r="B412" s="135">
        <v>579901</v>
      </c>
      <c r="C412" s="110">
        <v>5</v>
      </c>
      <c r="D412" s="110">
        <v>7</v>
      </c>
      <c r="E412" s="110">
        <v>99</v>
      </c>
      <c r="F412" s="126" t="s">
        <v>64</v>
      </c>
      <c r="G412" s="111" t="s">
        <v>470</v>
      </c>
    </row>
    <row r="413" spans="2:7">
      <c r="B413" s="135">
        <v>58</v>
      </c>
      <c r="C413" s="113">
        <v>5</v>
      </c>
      <c r="D413" s="114">
        <v>8</v>
      </c>
      <c r="E413" s="115"/>
      <c r="F413" s="116"/>
      <c r="G413" s="125" t="s">
        <v>471</v>
      </c>
    </row>
    <row r="414" spans="2:7">
      <c r="B414" s="135">
        <v>5801</v>
      </c>
      <c r="C414" s="117">
        <v>5</v>
      </c>
      <c r="D414" s="117">
        <v>8</v>
      </c>
      <c r="E414" s="126" t="s">
        <v>64</v>
      </c>
      <c r="F414" s="119"/>
      <c r="G414" s="120" t="s">
        <v>472</v>
      </c>
    </row>
    <row r="415" spans="2:7">
      <c r="B415" s="135">
        <v>580101</v>
      </c>
      <c r="C415" s="110">
        <v>5</v>
      </c>
      <c r="D415" s="110">
        <v>8</v>
      </c>
      <c r="E415" s="126" t="s">
        <v>64</v>
      </c>
      <c r="F415" s="126" t="s">
        <v>64</v>
      </c>
      <c r="G415" s="111" t="s">
        <v>473</v>
      </c>
    </row>
    <row r="416" spans="2:7">
      <c r="B416" s="135">
        <v>580102</v>
      </c>
      <c r="C416" s="110">
        <v>5</v>
      </c>
      <c r="D416" s="110">
        <v>8</v>
      </c>
      <c r="E416" s="126" t="s">
        <v>64</v>
      </c>
      <c r="F416" s="126" t="s">
        <v>66</v>
      </c>
      <c r="G416" s="111" t="s">
        <v>474</v>
      </c>
    </row>
    <row r="417" spans="2:7">
      <c r="B417" s="135">
        <v>580103</v>
      </c>
      <c r="C417" s="110">
        <v>5</v>
      </c>
      <c r="D417" s="110">
        <v>8</v>
      </c>
      <c r="E417" s="126" t="s">
        <v>64</v>
      </c>
      <c r="F417" s="126" t="s">
        <v>68</v>
      </c>
      <c r="G417" s="111" t="s">
        <v>475</v>
      </c>
    </row>
    <row r="418" spans="2:7">
      <c r="B418" s="135">
        <v>580104</v>
      </c>
      <c r="C418" s="110">
        <v>5</v>
      </c>
      <c r="D418" s="110">
        <v>8</v>
      </c>
      <c r="E418" s="126" t="s">
        <v>64</v>
      </c>
      <c r="F418" s="126" t="s">
        <v>86</v>
      </c>
      <c r="G418" s="111" t="s">
        <v>476</v>
      </c>
    </row>
    <row r="419" spans="2:7">
      <c r="B419" s="135">
        <v>580105</v>
      </c>
      <c r="C419" s="110">
        <v>5</v>
      </c>
      <c r="D419" s="110">
        <v>8</v>
      </c>
      <c r="E419" s="126" t="s">
        <v>64</v>
      </c>
      <c r="F419" s="126" t="s">
        <v>70</v>
      </c>
      <c r="G419" s="111" t="s">
        <v>477</v>
      </c>
    </row>
    <row r="420" spans="2:7">
      <c r="B420" s="135">
        <v>580106</v>
      </c>
      <c r="C420" s="110">
        <v>5</v>
      </c>
      <c r="D420" s="110">
        <v>8</v>
      </c>
      <c r="E420" s="126" t="s">
        <v>64</v>
      </c>
      <c r="F420" s="126" t="s">
        <v>72</v>
      </c>
      <c r="G420" s="111" t="s">
        <v>478</v>
      </c>
    </row>
    <row r="421" spans="2:7">
      <c r="B421" s="135">
        <v>580108</v>
      </c>
      <c r="C421" s="110">
        <v>5</v>
      </c>
      <c r="D421" s="110">
        <v>8</v>
      </c>
      <c r="E421" s="126" t="s">
        <v>64</v>
      </c>
      <c r="F421" s="126" t="s">
        <v>76</v>
      </c>
      <c r="G421" s="111" t="s">
        <v>479</v>
      </c>
    </row>
    <row r="422" spans="2:7">
      <c r="B422" s="135">
        <v>580109</v>
      </c>
      <c r="C422" s="110">
        <v>5</v>
      </c>
      <c r="D422" s="110">
        <v>8</v>
      </c>
      <c r="E422" s="126" t="s">
        <v>64</v>
      </c>
      <c r="F422" s="126" t="s">
        <v>78</v>
      </c>
      <c r="G422" s="111" t="s">
        <v>480</v>
      </c>
    </row>
    <row r="423" spans="2:7">
      <c r="B423" s="135">
        <v>580110</v>
      </c>
      <c r="C423" s="110">
        <v>5</v>
      </c>
      <c r="D423" s="110">
        <v>8</v>
      </c>
      <c r="E423" s="126" t="s">
        <v>64</v>
      </c>
      <c r="F423" s="110">
        <v>10</v>
      </c>
      <c r="G423" s="111" t="s">
        <v>481</v>
      </c>
    </row>
    <row r="424" spans="2:7">
      <c r="B424" s="135">
        <v>580111</v>
      </c>
      <c r="C424" s="110">
        <v>5</v>
      </c>
      <c r="D424" s="110">
        <v>8</v>
      </c>
      <c r="E424" s="126" t="s">
        <v>64</v>
      </c>
      <c r="F424" s="110">
        <v>11</v>
      </c>
      <c r="G424" s="111" t="s">
        <v>476</v>
      </c>
    </row>
    <row r="425" spans="2:7">
      <c r="B425" s="135">
        <v>580112</v>
      </c>
      <c r="C425" s="110">
        <v>5</v>
      </c>
      <c r="D425" s="110">
        <v>8</v>
      </c>
      <c r="E425" s="126" t="s">
        <v>64</v>
      </c>
      <c r="F425" s="110">
        <v>12</v>
      </c>
      <c r="G425" s="111" t="s">
        <v>482</v>
      </c>
    </row>
    <row r="426" spans="2:7">
      <c r="B426" s="135">
        <v>5802</v>
      </c>
      <c r="C426" s="117">
        <v>5</v>
      </c>
      <c r="D426" s="117">
        <v>8</v>
      </c>
      <c r="E426" s="126" t="s">
        <v>66</v>
      </c>
      <c r="F426" s="119"/>
      <c r="G426" s="120" t="s">
        <v>483</v>
      </c>
    </row>
    <row r="427" spans="2:7">
      <c r="B427" s="135">
        <v>580203</v>
      </c>
      <c r="C427" s="110">
        <v>5</v>
      </c>
      <c r="D427" s="110">
        <v>8</v>
      </c>
      <c r="E427" s="126" t="s">
        <v>66</v>
      </c>
      <c r="F427" s="126" t="s">
        <v>68</v>
      </c>
      <c r="G427" s="111" t="s">
        <v>439</v>
      </c>
    </row>
    <row r="428" spans="2:7">
      <c r="B428" s="135">
        <v>580204</v>
      </c>
      <c r="C428" s="110">
        <v>5</v>
      </c>
      <c r="D428" s="110">
        <v>8</v>
      </c>
      <c r="E428" s="126" t="s">
        <v>66</v>
      </c>
      <c r="F428" s="126" t="s">
        <v>86</v>
      </c>
      <c r="G428" s="111" t="s">
        <v>484</v>
      </c>
    </row>
    <row r="429" spans="2:7">
      <c r="B429" s="135">
        <v>580205</v>
      </c>
      <c r="C429" s="110">
        <v>5</v>
      </c>
      <c r="D429" s="110">
        <v>8</v>
      </c>
      <c r="E429" s="126" t="s">
        <v>66</v>
      </c>
      <c r="F429" s="126" t="s">
        <v>70</v>
      </c>
      <c r="G429" s="111" t="s">
        <v>485</v>
      </c>
    </row>
    <row r="430" spans="2:7" ht="24">
      <c r="B430" s="135">
        <v>580206</v>
      </c>
      <c r="C430" s="110">
        <v>5</v>
      </c>
      <c r="D430" s="110">
        <v>8</v>
      </c>
      <c r="E430" s="126" t="s">
        <v>66</v>
      </c>
      <c r="F430" s="126" t="s">
        <v>72</v>
      </c>
      <c r="G430" s="112" t="s">
        <v>486</v>
      </c>
    </row>
    <row r="431" spans="2:7">
      <c r="B431" s="135">
        <v>580207</v>
      </c>
      <c r="C431" s="110">
        <v>5</v>
      </c>
      <c r="D431" s="110">
        <v>8</v>
      </c>
      <c r="E431" s="126" t="s">
        <v>66</v>
      </c>
      <c r="F431" s="126" t="s">
        <v>74</v>
      </c>
      <c r="G431" s="111" t="s">
        <v>487</v>
      </c>
    </row>
    <row r="432" spans="2:7">
      <c r="B432" s="135">
        <v>580208</v>
      </c>
      <c r="C432" s="110">
        <v>5</v>
      </c>
      <c r="D432" s="110">
        <v>8</v>
      </c>
      <c r="E432" s="126" t="s">
        <v>66</v>
      </c>
      <c r="F432" s="126" t="s">
        <v>76</v>
      </c>
      <c r="G432" s="111" t="s">
        <v>488</v>
      </c>
    </row>
    <row r="433" spans="2:7">
      <c r="B433" s="135">
        <v>580209</v>
      </c>
      <c r="C433" s="110">
        <v>5</v>
      </c>
      <c r="D433" s="110">
        <v>8</v>
      </c>
      <c r="E433" s="126" t="s">
        <v>66</v>
      </c>
      <c r="F433" s="126" t="s">
        <v>78</v>
      </c>
      <c r="G433" s="111" t="s">
        <v>489</v>
      </c>
    </row>
    <row r="434" spans="2:7">
      <c r="B434" s="135">
        <v>580210</v>
      </c>
      <c r="C434" s="110">
        <v>5</v>
      </c>
      <c r="D434" s="110">
        <v>8</v>
      </c>
      <c r="E434" s="126" t="s">
        <v>66</v>
      </c>
      <c r="F434" s="110">
        <v>10</v>
      </c>
      <c r="G434" s="111" t="s">
        <v>490</v>
      </c>
    </row>
    <row r="435" spans="2:7">
      <c r="B435" s="135">
        <v>5803</v>
      </c>
      <c r="C435" s="117">
        <v>5</v>
      </c>
      <c r="D435" s="117">
        <v>8</v>
      </c>
      <c r="E435" s="126" t="s">
        <v>68</v>
      </c>
      <c r="F435" s="119"/>
      <c r="G435" s="120" t="s">
        <v>491</v>
      </c>
    </row>
    <row r="436" spans="2:7">
      <c r="B436" s="135">
        <v>580301</v>
      </c>
      <c r="C436" s="110">
        <v>5</v>
      </c>
      <c r="D436" s="110">
        <v>8</v>
      </c>
      <c r="E436" s="126" t="s">
        <v>68</v>
      </c>
      <c r="F436" s="126" t="s">
        <v>64</v>
      </c>
      <c r="G436" s="111" t="s">
        <v>437</v>
      </c>
    </row>
    <row r="437" spans="2:7">
      <c r="B437" s="135">
        <v>580302</v>
      </c>
      <c r="C437" s="110">
        <v>5</v>
      </c>
      <c r="D437" s="110">
        <v>8</v>
      </c>
      <c r="E437" s="126" t="s">
        <v>68</v>
      </c>
      <c r="F437" s="126" t="s">
        <v>66</v>
      </c>
      <c r="G437" s="111" t="s">
        <v>438</v>
      </c>
    </row>
    <row r="438" spans="2:7">
      <c r="B438" s="135">
        <v>580303</v>
      </c>
      <c r="C438" s="110">
        <v>5</v>
      </c>
      <c r="D438" s="110">
        <v>8</v>
      </c>
      <c r="E438" s="126" t="s">
        <v>68</v>
      </c>
      <c r="F438" s="126" t="s">
        <v>68</v>
      </c>
      <c r="G438" s="111" t="s">
        <v>439</v>
      </c>
    </row>
    <row r="439" spans="2:7">
      <c r="B439" s="135">
        <v>580304</v>
      </c>
      <c r="C439" s="110">
        <v>5</v>
      </c>
      <c r="D439" s="110">
        <v>8</v>
      </c>
      <c r="E439" s="126" t="s">
        <v>68</v>
      </c>
      <c r="F439" s="126" t="s">
        <v>86</v>
      </c>
      <c r="G439" s="111" t="s">
        <v>484</v>
      </c>
    </row>
    <row r="440" spans="2:7">
      <c r="B440" s="135">
        <v>5804</v>
      </c>
      <c r="C440" s="117">
        <v>5</v>
      </c>
      <c r="D440" s="117">
        <v>8</v>
      </c>
      <c r="E440" s="126" t="s">
        <v>86</v>
      </c>
      <c r="F440" s="119"/>
      <c r="G440" s="120" t="s">
        <v>492</v>
      </c>
    </row>
    <row r="441" spans="2:7">
      <c r="B441" s="135">
        <v>580401</v>
      </c>
      <c r="C441" s="110">
        <v>5</v>
      </c>
      <c r="D441" s="110">
        <v>8</v>
      </c>
      <c r="E441" s="126" t="s">
        <v>86</v>
      </c>
      <c r="F441" s="126" t="s">
        <v>64</v>
      </c>
      <c r="G441" s="111" t="s">
        <v>493</v>
      </c>
    </row>
    <row r="442" spans="2:7">
      <c r="B442" s="135">
        <v>580402</v>
      </c>
      <c r="C442" s="110">
        <v>5</v>
      </c>
      <c r="D442" s="110">
        <v>8</v>
      </c>
      <c r="E442" s="126" t="s">
        <v>86</v>
      </c>
      <c r="F442" s="126" t="s">
        <v>66</v>
      </c>
      <c r="G442" s="111" t="s">
        <v>494</v>
      </c>
    </row>
    <row r="443" spans="2:7">
      <c r="B443" s="135">
        <v>580403</v>
      </c>
      <c r="C443" s="110">
        <v>5</v>
      </c>
      <c r="D443" s="110">
        <v>8</v>
      </c>
      <c r="E443" s="126" t="s">
        <v>86</v>
      </c>
      <c r="F443" s="126" t="s">
        <v>68</v>
      </c>
      <c r="G443" s="111" t="s">
        <v>495</v>
      </c>
    </row>
    <row r="444" spans="2:7">
      <c r="B444" s="135">
        <v>580404</v>
      </c>
      <c r="C444" s="110">
        <v>5</v>
      </c>
      <c r="D444" s="110">
        <v>8</v>
      </c>
      <c r="E444" s="126" t="s">
        <v>86</v>
      </c>
      <c r="F444" s="126" t="s">
        <v>86</v>
      </c>
      <c r="G444" s="111" t="s">
        <v>496</v>
      </c>
    </row>
    <row r="445" spans="2:7">
      <c r="B445" s="135">
        <v>580405</v>
      </c>
      <c r="C445" s="110">
        <v>5</v>
      </c>
      <c r="D445" s="110">
        <v>8</v>
      </c>
      <c r="E445" s="126" t="s">
        <v>86</v>
      </c>
      <c r="F445" s="126" t="s">
        <v>70</v>
      </c>
      <c r="G445" s="111" t="s">
        <v>497</v>
      </c>
    </row>
    <row r="446" spans="2:7">
      <c r="B446" s="135">
        <v>580406</v>
      </c>
      <c r="C446" s="110">
        <v>5</v>
      </c>
      <c r="D446" s="110">
        <v>8</v>
      </c>
      <c r="E446" s="126" t="s">
        <v>86</v>
      </c>
      <c r="F446" s="126" t="s">
        <v>72</v>
      </c>
      <c r="G446" s="111" t="s">
        <v>498</v>
      </c>
    </row>
    <row r="447" spans="2:7">
      <c r="B447" s="135">
        <v>580407</v>
      </c>
      <c r="C447" s="110">
        <v>5</v>
      </c>
      <c r="D447" s="110">
        <v>8</v>
      </c>
      <c r="E447" s="126" t="s">
        <v>86</v>
      </c>
      <c r="F447" s="126" t="s">
        <v>74</v>
      </c>
      <c r="G447" s="111" t="s">
        <v>499</v>
      </c>
    </row>
    <row r="448" spans="2:7">
      <c r="B448" s="135">
        <v>580408</v>
      </c>
      <c r="C448" s="110">
        <v>5</v>
      </c>
      <c r="D448" s="110">
        <v>8</v>
      </c>
      <c r="E448" s="126" t="s">
        <v>86</v>
      </c>
      <c r="F448" s="126" t="s">
        <v>76</v>
      </c>
      <c r="G448" s="111" t="s">
        <v>500</v>
      </c>
    </row>
    <row r="449" spans="2:7">
      <c r="B449" s="135">
        <v>580411</v>
      </c>
      <c r="C449" s="110">
        <v>5</v>
      </c>
      <c r="D449" s="110">
        <v>8</v>
      </c>
      <c r="E449" s="126" t="s">
        <v>86</v>
      </c>
      <c r="F449" s="110">
        <v>11</v>
      </c>
      <c r="G449" s="111" t="s">
        <v>501</v>
      </c>
    </row>
    <row r="450" spans="2:7">
      <c r="B450" s="135">
        <v>580414</v>
      </c>
      <c r="C450" s="110">
        <v>5</v>
      </c>
      <c r="D450" s="110">
        <v>8</v>
      </c>
      <c r="E450" s="126" t="s">
        <v>86</v>
      </c>
      <c r="F450" s="110">
        <v>14</v>
      </c>
      <c r="G450" s="111" t="s">
        <v>502</v>
      </c>
    </row>
    <row r="451" spans="2:7">
      <c r="B451" s="135">
        <v>580415</v>
      </c>
      <c r="C451" s="110">
        <v>5</v>
      </c>
      <c r="D451" s="110">
        <v>8</v>
      </c>
      <c r="E451" s="126" t="s">
        <v>86</v>
      </c>
      <c r="F451" s="110">
        <v>15</v>
      </c>
      <c r="G451" s="111" t="s">
        <v>503</v>
      </c>
    </row>
    <row r="452" spans="2:7">
      <c r="B452" s="135">
        <v>580499</v>
      </c>
      <c r="C452" s="110">
        <v>5</v>
      </c>
      <c r="D452" s="110">
        <v>8</v>
      </c>
      <c r="E452" s="126" t="s">
        <v>86</v>
      </c>
      <c r="F452" s="110">
        <v>99</v>
      </c>
      <c r="G452" s="111" t="s">
        <v>504</v>
      </c>
    </row>
    <row r="453" spans="2:7">
      <c r="B453" s="135">
        <v>5805</v>
      </c>
      <c r="C453" s="117">
        <v>5</v>
      </c>
      <c r="D453" s="117">
        <v>8</v>
      </c>
      <c r="E453" s="126" t="s">
        <v>70</v>
      </c>
      <c r="F453" s="119"/>
      <c r="G453" s="120" t="s">
        <v>134</v>
      </c>
    </row>
    <row r="454" spans="2:7">
      <c r="B454" s="135">
        <v>580501</v>
      </c>
      <c r="C454" s="110">
        <v>5</v>
      </c>
      <c r="D454" s="110">
        <v>8</v>
      </c>
      <c r="E454" s="126" t="s">
        <v>70</v>
      </c>
      <c r="F454" s="126" t="s">
        <v>64</v>
      </c>
      <c r="G454" s="111" t="s">
        <v>505</v>
      </c>
    </row>
    <row r="455" spans="2:7">
      <c r="B455" s="135">
        <v>580502</v>
      </c>
      <c r="C455" s="110">
        <v>5</v>
      </c>
      <c r="D455" s="110">
        <v>8</v>
      </c>
      <c r="E455" s="126" t="s">
        <v>70</v>
      </c>
      <c r="F455" s="126" t="s">
        <v>66</v>
      </c>
      <c r="G455" s="111" t="s">
        <v>506</v>
      </c>
    </row>
    <row r="456" spans="2:7">
      <c r="B456" s="135">
        <v>580503</v>
      </c>
      <c r="C456" s="110">
        <v>5</v>
      </c>
      <c r="D456" s="110">
        <v>8</v>
      </c>
      <c r="E456" s="126" t="s">
        <v>70</v>
      </c>
      <c r="F456" s="126" t="s">
        <v>68</v>
      </c>
      <c r="G456" s="111" t="s">
        <v>507</v>
      </c>
    </row>
    <row r="457" spans="2:7">
      <c r="B457" s="135">
        <v>580504</v>
      </c>
      <c r="C457" s="110">
        <v>5</v>
      </c>
      <c r="D457" s="110">
        <v>8</v>
      </c>
      <c r="E457" s="126" t="s">
        <v>70</v>
      </c>
      <c r="F457" s="126" t="s">
        <v>86</v>
      </c>
      <c r="G457" s="111" t="s">
        <v>508</v>
      </c>
    </row>
    <row r="458" spans="2:7">
      <c r="B458" s="135">
        <v>580505</v>
      </c>
      <c r="C458" s="110">
        <v>5</v>
      </c>
      <c r="D458" s="110">
        <v>8</v>
      </c>
      <c r="E458" s="126" t="s">
        <v>70</v>
      </c>
      <c r="F458" s="126" t="s">
        <v>70</v>
      </c>
      <c r="G458" s="111" t="s">
        <v>509</v>
      </c>
    </row>
    <row r="459" spans="2:7">
      <c r="B459" s="135">
        <v>580506</v>
      </c>
      <c r="C459" s="110">
        <v>5</v>
      </c>
      <c r="D459" s="110">
        <v>8</v>
      </c>
      <c r="E459" s="126" t="s">
        <v>70</v>
      </c>
      <c r="F459" s="126" t="s">
        <v>72</v>
      </c>
      <c r="G459" s="111" t="s">
        <v>510</v>
      </c>
    </row>
    <row r="460" spans="2:7">
      <c r="B460" s="135">
        <v>580507</v>
      </c>
      <c r="C460" s="110">
        <v>5</v>
      </c>
      <c r="D460" s="110">
        <v>8</v>
      </c>
      <c r="E460" s="126" t="s">
        <v>70</v>
      </c>
      <c r="F460" s="126" t="s">
        <v>74</v>
      </c>
      <c r="G460" s="111" t="s">
        <v>511</v>
      </c>
    </row>
    <row r="461" spans="2:7">
      <c r="B461" s="135">
        <v>580508</v>
      </c>
      <c r="C461" s="110">
        <v>5</v>
      </c>
      <c r="D461" s="110">
        <v>8</v>
      </c>
      <c r="E461" s="126" t="s">
        <v>70</v>
      </c>
      <c r="F461" s="126" t="s">
        <v>76</v>
      </c>
      <c r="G461" s="111" t="s">
        <v>512</v>
      </c>
    </row>
    <row r="462" spans="2:7">
      <c r="B462" s="135">
        <v>580509</v>
      </c>
      <c r="C462" s="110">
        <v>5</v>
      </c>
      <c r="D462" s="110">
        <v>8</v>
      </c>
      <c r="E462" s="126" t="s">
        <v>70</v>
      </c>
      <c r="F462" s="126" t="s">
        <v>78</v>
      </c>
      <c r="G462" s="111" t="s">
        <v>513</v>
      </c>
    </row>
    <row r="463" spans="2:7">
      <c r="B463" s="135">
        <v>580510</v>
      </c>
      <c r="C463" s="110">
        <v>5</v>
      </c>
      <c r="D463" s="110">
        <v>8</v>
      </c>
      <c r="E463" s="126" t="s">
        <v>70</v>
      </c>
      <c r="F463" s="110">
        <v>10</v>
      </c>
      <c r="G463" s="111" t="s">
        <v>514</v>
      </c>
    </row>
    <row r="464" spans="2:7">
      <c r="B464" s="135">
        <v>580511</v>
      </c>
      <c r="C464" s="110">
        <v>5</v>
      </c>
      <c r="D464" s="110">
        <v>8</v>
      </c>
      <c r="E464" s="126" t="s">
        <v>70</v>
      </c>
      <c r="F464" s="110">
        <v>11</v>
      </c>
      <c r="G464" s="111" t="s">
        <v>515</v>
      </c>
    </row>
    <row r="465" spans="2:7">
      <c r="B465" s="135">
        <v>580512</v>
      </c>
      <c r="C465" s="110">
        <v>5</v>
      </c>
      <c r="D465" s="110">
        <v>8</v>
      </c>
      <c r="E465" s="126" t="s">
        <v>70</v>
      </c>
      <c r="F465" s="110">
        <v>12</v>
      </c>
      <c r="G465" s="111" t="s">
        <v>516</v>
      </c>
    </row>
    <row r="466" spans="2:7">
      <c r="B466" s="135">
        <v>580513</v>
      </c>
      <c r="C466" s="110">
        <v>5</v>
      </c>
      <c r="D466" s="110">
        <v>8</v>
      </c>
      <c r="E466" s="126" t="s">
        <v>70</v>
      </c>
      <c r="F466" s="110">
        <v>13</v>
      </c>
      <c r="G466" s="111" t="s">
        <v>517</v>
      </c>
    </row>
    <row r="467" spans="2:7">
      <c r="B467" s="135">
        <v>580514</v>
      </c>
      <c r="C467" s="110">
        <v>5</v>
      </c>
      <c r="D467" s="110">
        <v>8</v>
      </c>
      <c r="E467" s="126" t="s">
        <v>70</v>
      </c>
      <c r="F467" s="110">
        <v>14</v>
      </c>
      <c r="G467" s="111" t="s">
        <v>518</v>
      </c>
    </row>
    <row r="468" spans="2:7">
      <c r="B468" s="135">
        <v>580515</v>
      </c>
      <c r="C468" s="110">
        <v>5</v>
      </c>
      <c r="D468" s="110">
        <v>8</v>
      </c>
      <c r="E468" s="126" t="s">
        <v>70</v>
      </c>
      <c r="F468" s="110">
        <v>15</v>
      </c>
      <c r="G468" s="111" t="s">
        <v>519</v>
      </c>
    </row>
    <row r="469" spans="2:7">
      <c r="B469" s="135">
        <v>580599</v>
      </c>
      <c r="C469" s="110">
        <v>5</v>
      </c>
      <c r="D469" s="110">
        <v>8</v>
      </c>
      <c r="E469" s="126" t="s">
        <v>70</v>
      </c>
      <c r="F469" s="110">
        <v>99</v>
      </c>
      <c r="G469" s="111" t="s">
        <v>144</v>
      </c>
    </row>
    <row r="470" spans="2:7" ht="24">
      <c r="B470" s="135">
        <v>5806</v>
      </c>
      <c r="C470" s="117">
        <v>5</v>
      </c>
      <c r="D470" s="117">
        <v>8</v>
      </c>
      <c r="E470" s="126" t="s">
        <v>72</v>
      </c>
      <c r="F470" s="119"/>
      <c r="G470" s="131" t="s">
        <v>520</v>
      </c>
    </row>
    <row r="471" spans="2:7">
      <c r="B471" s="135">
        <v>580601</v>
      </c>
      <c r="C471" s="110">
        <v>5</v>
      </c>
      <c r="D471" s="110">
        <v>8</v>
      </c>
      <c r="E471" s="126" t="s">
        <v>72</v>
      </c>
      <c r="F471" s="126" t="s">
        <v>64</v>
      </c>
      <c r="G471" s="111" t="s">
        <v>521</v>
      </c>
    </row>
    <row r="472" spans="2:7">
      <c r="B472" s="135">
        <v>580602</v>
      </c>
      <c r="C472" s="110">
        <v>5</v>
      </c>
      <c r="D472" s="110">
        <v>8</v>
      </c>
      <c r="E472" s="126" t="s">
        <v>72</v>
      </c>
      <c r="F472" s="126" t="s">
        <v>66</v>
      </c>
      <c r="G472" s="111" t="s">
        <v>522</v>
      </c>
    </row>
    <row r="473" spans="2:7">
      <c r="B473" s="135">
        <v>580604</v>
      </c>
      <c r="C473" s="110">
        <v>5</v>
      </c>
      <c r="D473" s="110">
        <v>8</v>
      </c>
      <c r="E473" s="126" t="s">
        <v>72</v>
      </c>
      <c r="F473" s="126" t="s">
        <v>86</v>
      </c>
      <c r="G473" s="111" t="s">
        <v>523</v>
      </c>
    </row>
    <row r="474" spans="2:7">
      <c r="B474" s="135">
        <v>580605</v>
      </c>
      <c r="C474" s="110">
        <v>5</v>
      </c>
      <c r="D474" s="110">
        <v>8</v>
      </c>
      <c r="E474" s="126" t="s">
        <v>72</v>
      </c>
      <c r="F474" s="126" t="s">
        <v>70</v>
      </c>
      <c r="G474" s="111" t="s">
        <v>524</v>
      </c>
    </row>
    <row r="475" spans="2:7">
      <c r="B475" s="135">
        <v>580606</v>
      </c>
      <c r="C475" s="110">
        <v>5</v>
      </c>
      <c r="D475" s="110">
        <v>8</v>
      </c>
      <c r="E475" s="126" t="s">
        <v>72</v>
      </c>
      <c r="F475" s="126" t="s">
        <v>72</v>
      </c>
      <c r="G475" s="111" t="s">
        <v>525</v>
      </c>
    </row>
    <row r="476" spans="2:7">
      <c r="B476" s="135">
        <v>580607</v>
      </c>
      <c r="C476" s="110">
        <v>5</v>
      </c>
      <c r="D476" s="110">
        <v>8</v>
      </c>
      <c r="E476" s="126" t="s">
        <v>72</v>
      </c>
      <c r="F476" s="126" t="s">
        <v>74</v>
      </c>
      <c r="G476" s="111" t="s">
        <v>526</v>
      </c>
    </row>
    <row r="477" spans="2:7">
      <c r="B477" s="135">
        <v>580608</v>
      </c>
      <c r="C477" s="110">
        <v>5</v>
      </c>
      <c r="D477" s="110">
        <v>8</v>
      </c>
      <c r="E477" s="126" t="s">
        <v>72</v>
      </c>
      <c r="F477" s="126" t="s">
        <v>76</v>
      </c>
      <c r="G477" s="111" t="s">
        <v>527</v>
      </c>
    </row>
    <row r="478" spans="2:7">
      <c r="B478" s="135">
        <v>580610</v>
      </c>
      <c r="C478" s="110">
        <v>5</v>
      </c>
      <c r="D478" s="110">
        <v>8</v>
      </c>
      <c r="E478" s="126" t="s">
        <v>72</v>
      </c>
      <c r="F478" s="110">
        <v>10</v>
      </c>
      <c r="G478" s="111" t="s">
        <v>528</v>
      </c>
    </row>
    <row r="479" spans="2:7">
      <c r="B479" s="135">
        <v>580616</v>
      </c>
      <c r="C479" s="110">
        <v>5</v>
      </c>
      <c r="D479" s="110">
        <v>8</v>
      </c>
      <c r="E479" s="126" t="s">
        <v>72</v>
      </c>
      <c r="F479" s="110">
        <v>16</v>
      </c>
      <c r="G479" s="111" t="s">
        <v>529</v>
      </c>
    </row>
    <row r="480" spans="2:7">
      <c r="B480" s="135">
        <v>580617</v>
      </c>
      <c r="C480" s="110">
        <v>5</v>
      </c>
      <c r="D480" s="110">
        <v>8</v>
      </c>
      <c r="E480" s="126" t="s">
        <v>72</v>
      </c>
      <c r="F480" s="110">
        <v>17</v>
      </c>
      <c r="G480" s="111" t="s">
        <v>530</v>
      </c>
    </row>
    <row r="481" spans="2:7">
      <c r="B481" s="135">
        <v>580628</v>
      </c>
      <c r="C481" s="110">
        <v>5</v>
      </c>
      <c r="D481" s="110">
        <v>8</v>
      </c>
      <c r="E481" s="126" t="s">
        <v>72</v>
      </c>
      <c r="F481" s="110">
        <v>28</v>
      </c>
      <c r="G481" s="111" t="s">
        <v>531</v>
      </c>
    </row>
    <row r="482" spans="2:7">
      <c r="B482" s="135">
        <v>580630</v>
      </c>
      <c r="C482" s="110">
        <v>5</v>
      </c>
      <c r="D482" s="110">
        <v>8</v>
      </c>
      <c r="E482" s="126" t="s">
        <v>72</v>
      </c>
      <c r="F482" s="110">
        <v>30</v>
      </c>
      <c r="G482" s="111" t="s">
        <v>532</v>
      </c>
    </row>
    <row r="483" spans="2:7" ht="24">
      <c r="B483" s="135">
        <v>580631</v>
      </c>
      <c r="C483" s="110">
        <v>5</v>
      </c>
      <c r="D483" s="110">
        <v>8</v>
      </c>
      <c r="E483" s="126" t="s">
        <v>72</v>
      </c>
      <c r="F483" s="110">
        <v>31</v>
      </c>
      <c r="G483" s="112" t="s">
        <v>533</v>
      </c>
    </row>
    <row r="484" spans="2:7">
      <c r="B484" s="135">
        <v>580632</v>
      </c>
      <c r="C484" s="110">
        <v>5</v>
      </c>
      <c r="D484" s="110">
        <v>8</v>
      </c>
      <c r="E484" s="126" t="s">
        <v>72</v>
      </c>
      <c r="F484" s="110">
        <v>32</v>
      </c>
      <c r="G484" s="111" t="s">
        <v>534</v>
      </c>
    </row>
    <row r="485" spans="2:7">
      <c r="B485" s="135">
        <v>580633</v>
      </c>
      <c r="C485" s="110">
        <v>5</v>
      </c>
      <c r="D485" s="110">
        <v>8</v>
      </c>
      <c r="E485" s="126" t="s">
        <v>72</v>
      </c>
      <c r="F485" s="110">
        <v>33</v>
      </c>
      <c r="G485" s="111" t="s">
        <v>535</v>
      </c>
    </row>
    <row r="486" spans="2:7">
      <c r="B486" s="135">
        <v>580634</v>
      </c>
      <c r="C486" s="110">
        <v>5</v>
      </c>
      <c r="D486" s="110">
        <v>8</v>
      </c>
      <c r="E486" s="126" t="s">
        <v>72</v>
      </c>
      <c r="F486" s="110">
        <v>34</v>
      </c>
      <c r="G486" s="111" t="s">
        <v>536</v>
      </c>
    </row>
    <row r="487" spans="2:7" ht="24">
      <c r="B487" s="135">
        <v>580635</v>
      </c>
      <c r="C487" s="110">
        <v>5</v>
      </c>
      <c r="D487" s="110">
        <v>8</v>
      </c>
      <c r="E487" s="126" t="s">
        <v>72</v>
      </c>
      <c r="F487" s="110">
        <v>35</v>
      </c>
      <c r="G487" s="112" t="s">
        <v>537</v>
      </c>
    </row>
    <row r="488" spans="2:7" ht="24">
      <c r="B488" s="135">
        <v>580636</v>
      </c>
      <c r="C488" s="110">
        <v>5</v>
      </c>
      <c r="D488" s="110">
        <v>8</v>
      </c>
      <c r="E488" s="126" t="s">
        <v>72</v>
      </c>
      <c r="F488" s="110">
        <v>36</v>
      </c>
      <c r="G488" s="111" t="s">
        <v>538</v>
      </c>
    </row>
    <row r="489" spans="2:7" ht="24">
      <c r="B489" s="135">
        <v>580637</v>
      </c>
      <c r="C489" s="110">
        <v>5</v>
      </c>
      <c r="D489" s="110">
        <v>8</v>
      </c>
      <c r="E489" s="126" t="s">
        <v>72</v>
      </c>
      <c r="F489" s="110">
        <v>37</v>
      </c>
      <c r="G489" s="112" t="s">
        <v>539</v>
      </c>
    </row>
    <row r="490" spans="2:7" ht="24">
      <c r="B490" s="135">
        <v>580639</v>
      </c>
      <c r="C490" s="110">
        <v>5</v>
      </c>
      <c r="D490" s="110">
        <v>8</v>
      </c>
      <c r="E490" s="126" t="s">
        <v>72</v>
      </c>
      <c r="F490" s="110">
        <v>39</v>
      </c>
      <c r="G490" s="112" t="s">
        <v>540</v>
      </c>
    </row>
    <row r="491" spans="2:7" ht="24">
      <c r="B491" s="135">
        <v>580640</v>
      </c>
      <c r="C491" s="110">
        <v>5</v>
      </c>
      <c r="D491" s="110">
        <v>8</v>
      </c>
      <c r="E491" s="126" t="s">
        <v>72</v>
      </c>
      <c r="F491" s="110">
        <v>40</v>
      </c>
      <c r="G491" s="112" t="s">
        <v>541</v>
      </c>
    </row>
    <row r="492" spans="2:7" ht="24">
      <c r="B492" s="135">
        <v>580641</v>
      </c>
      <c r="C492" s="110">
        <v>5</v>
      </c>
      <c r="D492" s="110">
        <v>8</v>
      </c>
      <c r="E492" s="126" t="s">
        <v>72</v>
      </c>
      <c r="F492" s="110">
        <v>41</v>
      </c>
      <c r="G492" s="112" t="s">
        <v>542</v>
      </c>
    </row>
    <row r="493" spans="2:7" ht="24">
      <c r="B493" s="135">
        <v>580642</v>
      </c>
      <c r="C493" s="110">
        <v>5</v>
      </c>
      <c r="D493" s="110">
        <v>8</v>
      </c>
      <c r="E493" s="126" t="s">
        <v>72</v>
      </c>
      <c r="F493" s="110">
        <v>42</v>
      </c>
      <c r="G493" s="112" t="s">
        <v>543</v>
      </c>
    </row>
    <row r="494" spans="2:7" ht="24">
      <c r="B494" s="135">
        <v>580643</v>
      </c>
      <c r="C494" s="110">
        <v>5</v>
      </c>
      <c r="D494" s="110">
        <v>8</v>
      </c>
      <c r="E494" s="126" t="s">
        <v>72</v>
      </c>
      <c r="F494" s="110">
        <v>43</v>
      </c>
      <c r="G494" s="112" t="s">
        <v>544</v>
      </c>
    </row>
    <row r="495" spans="2:7">
      <c r="B495" s="135">
        <v>580653</v>
      </c>
      <c r="C495" s="110">
        <v>5</v>
      </c>
      <c r="D495" s="110">
        <v>8</v>
      </c>
      <c r="E495" s="126" t="s">
        <v>72</v>
      </c>
      <c r="F495" s="110">
        <v>53</v>
      </c>
      <c r="G495" s="111" t="s">
        <v>545</v>
      </c>
    </row>
    <row r="496" spans="2:7" ht="24">
      <c r="B496" s="135">
        <v>580654</v>
      </c>
      <c r="C496" s="110">
        <v>5</v>
      </c>
      <c r="D496" s="110">
        <v>8</v>
      </c>
      <c r="E496" s="126" t="s">
        <v>72</v>
      </c>
      <c r="F496" s="110">
        <v>54</v>
      </c>
      <c r="G496" s="112" t="s">
        <v>546</v>
      </c>
    </row>
    <row r="497" spans="2:7" ht="24">
      <c r="B497" s="135">
        <v>5807</v>
      </c>
      <c r="C497" s="117">
        <v>5</v>
      </c>
      <c r="D497" s="117">
        <v>8</v>
      </c>
      <c r="E497" s="126" t="s">
        <v>74</v>
      </c>
      <c r="F497" s="119"/>
      <c r="G497" s="131" t="s">
        <v>547</v>
      </c>
    </row>
    <row r="498" spans="2:7">
      <c r="B498" s="135">
        <v>580701</v>
      </c>
      <c r="C498" s="110">
        <v>5</v>
      </c>
      <c r="D498" s="110">
        <v>8</v>
      </c>
      <c r="E498" s="126" t="s">
        <v>74</v>
      </c>
      <c r="F498" s="126" t="s">
        <v>64</v>
      </c>
      <c r="G498" s="111" t="s">
        <v>548</v>
      </c>
    </row>
    <row r="499" spans="2:7">
      <c r="B499" s="135">
        <v>580702</v>
      </c>
      <c r="C499" s="110">
        <v>5</v>
      </c>
      <c r="D499" s="110">
        <v>8</v>
      </c>
      <c r="E499" s="126" t="s">
        <v>74</v>
      </c>
      <c r="F499" s="126" t="s">
        <v>66</v>
      </c>
      <c r="G499" s="111" t="s">
        <v>549</v>
      </c>
    </row>
    <row r="500" spans="2:7">
      <c r="B500" s="135">
        <v>580703</v>
      </c>
      <c r="C500" s="110">
        <v>5</v>
      </c>
      <c r="D500" s="110">
        <v>8</v>
      </c>
      <c r="E500" s="126" t="s">
        <v>74</v>
      </c>
      <c r="F500" s="126" t="s">
        <v>68</v>
      </c>
      <c r="G500" s="111" t="s">
        <v>550</v>
      </c>
    </row>
    <row r="501" spans="2:7" ht="24">
      <c r="B501" s="135">
        <v>580704</v>
      </c>
      <c r="C501" s="110">
        <v>5</v>
      </c>
      <c r="D501" s="110">
        <v>8</v>
      </c>
      <c r="E501" s="126" t="s">
        <v>74</v>
      </c>
      <c r="F501" s="126" t="s">
        <v>86</v>
      </c>
      <c r="G501" s="112" t="s">
        <v>551</v>
      </c>
    </row>
    <row r="502" spans="2:7">
      <c r="B502" s="135">
        <v>580705</v>
      </c>
      <c r="C502" s="110">
        <v>5</v>
      </c>
      <c r="D502" s="110">
        <v>8</v>
      </c>
      <c r="E502" s="126" t="s">
        <v>74</v>
      </c>
      <c r="F502" s="126" t="s">
        <v>70</v>
      </c>
      <c r="G502" s="111" t="s">
        <v>552</v>
      </c>
    </row>
    <row r="503" spans="2:7">
      <c r="B503" s="135">
        <v>580708</v>
      </c>
      <c r="C503" s="110">
        <v>5</v>
      </c>
      <c r="D503" s="110">
        <v>8</v>
      </c>
      <c r="E503" s="126" t="s">
        <v>74</v>
      </c>
      <c r="F503" s="126" t="s">
        <v>76</v>
      </c>
      <c r="G503" s="111" t="s">
        <v>553</v>
      </c>
    </row>
    <row r="504" spans="2:7">
      <c r="B504" s="135">
        <v>580709</v>
      </c>
      <c r="C504" s="110">
        <v>5</v>
      </c>
      <c r="D504" s="110">
        <v>8</v>
      </c>
      <c r="E504" s="126" t="s">
        <v>74</v>
      </c>
      <c r="F504" s="126" t="s">
        <v>78</v>
      </c>
      <c r="G504" s="111" t="s">
        <v>554</v>
      </c>
    </row>
    <row r="505" spans="2:7">
      <c r="B505" s="135">
        <v>580710</v>
      </c>
      <c r="C505" s="110">
        <v>5</v>
      </c>
      <c r="D505" s="110">
        <v>8</v>
      </c>
      <c r="E505" s="126" t="s">
        <v>74</v>
      </c>
      <c r="F505" s="110">
        <v>10</v>
      </c>
      <c r="G505" s="111" t="s">
        <v>555</v>
      </c>
    </row>
    <row r="506" spans="2:7">
      <c r="B506" s="135">
        <v>580799</v>
      </c>
      <c r="C506" s="110">
        <v>5</v>
      </c>
      <c r="D506" s="110">
        <v>8</v>
      </c>
      <c r="E506" s="126" t="s">
        <v>74</v>
      </c>
      <c r="F506" s="110">
        <v>99</v>
      </c>
      <c r="G506" s="111" t="s">
        <v>556</v>
      </c>
    </row>
    <row r="507" spans="2:7">
      <c r="B507" s="135">
        <v>5808</v>
      </c>
      <c r="C507" s="117">
        <v>5</v>
      </c>
      <c r="D507" s="117">
        <v>8</v>
      </c>
      <c r="E507" s="126" t="s">
        <v>76</v>
      </c>
      <c r="F507" s="119"/>
      <c r="G507" s="120" t="s">
        <v>557</v>
      </c>
    </row>
    <row r="508" spans="2:7">
      <c r="B508" s="135">
        <v>580801</v>
      </c>
      <c r="C508" s="110">
        <v>5</v>
      </c>
      <c r="D508" s="110">
        <v>8</v>
      </c>
      <c r="E508" s="126" t="s">
        <v>76</v>
      </c>
      <c r="F508" s="126" t="s">
        <v>64</v>
      </c>
      <c r="G508" s="111" t="s">
        <v>558</v>
      </c>
    </row>
    <row r="509" spans="2:7">
      <c r="B509" s="135">
        <v>580802</v>
      </c>
      <c r="C509" s="110">
        <v>5</v>
      </c>
      <c r="D509" s="110">
        <v>8</v>
      </c>
      <c r="E509" s="126" t="s">
        <v>76</v>
      </c>
      <c r="F509" s="126" t="s">
        <v>66</v>
      </c>
      <c r="G509" s="111" t="s">
        <v>474</v>
      </c>
    </row>
    <row r="510" spans="2:7">
      <c r="B510" s="135">
        <v>580803</v>
      </c>
      <c r="C510" s="110">
        <v>5</v>
      </c>
      <c r="D510" s="110">
        <v>8</v>
      </c>
      <c r="E510" s="126" t="s">
        <v>76</v>
      </c>
      <c r="F510" s="126" t="s">
        <v>68</v>
      </c>
      <c r="G510" s="111" t="s">
        <v>475</v>
      </c>
    </row>
    <row r="511" spans="2:7">
      <c r="B511" s="135">
        <v>580804</v>
      </c>
      <c r="C511" s="110">
        <v>5</v>
      </c>
      <c r="D511" s="110">
        <v>8</v>
      </c>
      <c r="E511" s="126" t="s">
        <v>76</v>
      </c>
      <c r="F511" s="126" t="s">
        <v>86</v>
      </c>
      <c r="G511" s="111" t="s">
        <v>476</v>
      </c>
    </row>
    <row r="512" spans="2:7">
      <c r="B512" s="135">
        <v>580805</v>
      </c>
      <c r="C512" s="110">
        <v>5</v>
      </c>
      <c r="D512" s="110">
        <v>8</v>
      </c>
      <c r="E512" s="126" t="s">
        <v>76</v>
      </c>
      <c r="F512" s="126" t="s">
        <v>70</v>
      </c>
      <c r="G512" s="111" t="s">
        <v>477</v>
      </c>
    </row>
    <row r="513" spans="2:7">
      <c r="B513" s="135">
        <v>580806</v>
      </c>
      <c r="C513" s="110">
        <v>5</v>
      </c>
      <c r="D513" s="110">
        <v>8</v>
      </c>
      <c r="E513" s="126" t="s">
        <v>76</v>
      </c>
      <c r="F513" s="126" t="s">
        <v>72</v>
      </c>
      <c r="G513" s="111" t="s">
        <v>478</v>
      </c>
    </row>
    <row r="514" spans="2:7">
      <c r="B514" s="135">
        <v>580808</v>
      </c>
      <c r="C514" s="110">
        <v>5</v>
      </c>
      <c r="D514" s="110">
        <v>8</v>
      </c>
      <c r="E514" s="126" t="s">
        <v>76</v>
      </c>
      <c r="F514" s="126" t="s">
        <v>76</v>
      </c>
      <c r="G514" s="111" t="s">
        <v>479</v>
      </c>
    </row>
    <row r="515" spans="2:7">
      <c r="B515" s="135">
        <v>580811</v>
      </c>
      <c r="C515" s="110">
        <v>5</v>
      </c>
      <c r="D515" s="110">
        <v>8</v>
      </c>
      <c r="E515" s="126" t="s">
        <v>76</v>
      </c>
      <c r="F515" s="110">
        <v>11</v>
      </c>
      <c r="G515" s="111" t="s">
        <v>559</v>
      </c>
    </row>
    <row r="516" spans="2:7">
      <c r="B516" s="135">
        <v>5809</v>
      </c>
      <c r="C516" s="117">
        <v>5</v>
      </c>
      <c r="D516" s="117">
        <v>8</v>
      </c>
      <c r="E516" s="126" t="s">
        <v>78</v>
      </c>
      <c r="F516" s="119"/>
      <c r="G516" s="120" t="s">
        <v>560</v>
      </c>
    </row>
    <row r="517" spans="2:7">
      <c r="B517" s="135">
        <v>580901</v>
      </c>
      <c r="C517" s="110">
        <v>5</v>
      </c>
      <c r="D517" s="110">
        <v>8</v>
      </c>
      <c r="E517" s="126" t="s">
        <v>78</v>
      </c>
      <c r="F517" s="126" t="s">
        <v>64</v>
      </c>
      <c r="G517" s="111" t="s">
        <v>473</v>
      </c>
    </row>
    <row r="518" spans="2:7">
      <c r="B518" s="135">
        <v>580902</v>
      </c>
      <c r="C518" s="110">
        <v>5</v>
      </c>
      <c r="D518" s="110">
        <v>8</v>
      </c>
      <c r="E518" s="126" t="s">
        <v>78</v>
      </c>
      <c r="F518" s="126" t="s">
        <v>66</v>
      </c>
      <c r="G518" s="111" t="s">
        <v>474</v>
      </c>
    </row>
    <row r="519" spans="2:7">
      <c r="B519" s="135">
        <v>580903</v>
      </c>
      <c r="C519" s="110">
        <v>5</v>
      </c>
      <c r="D519" s="110">
        <v>8</v>
      </c>
      <c r="E519" s="126" t="s">
        <v>78</v>
      </c>
      <c r="F519" s="126" t="s">
        <v>68</v>
      </c>
      <c r="G519" s="111" t="s">
        <v>475</v>
      </c>
    </row>
    <row r="520" spans="2:7">
      <c r="B520" s="135">
        <v>580904</v>
      </c>
      <c r="C520" s="110">
        <v>5</v>
      </c>
      <c r="D520" s="110">
        <v>8</v>
      </c>
      <c r="E520" s="126" t="s">
        <v>78</v>
      </c>
      <c r="F520" s="126" t="s">
        <v>86</v>
      </c>
      <c r="G520" s="111" t="s">
        <v>561</v>
      </c>
    </row>
    <row r="521" spans="2:7">
      <c r="B521" s="135">
        <v>580905</v>
      </c>
      <c r="C521" s="110">
        <v>5</v>
      </c>
      <c r="D521" s="110">
        <v>8</v>
      </c>
      <c r="E521" s="126" t="s">
        <v>78</v>
      </c>
      <c r="F521" s="126" t="s">
        <v>70</v>
      </c>
      <c r="G521" s="111" t="s">
        <v>477</v>
      </c>
    </row>
    <row r="522" spans="2:7">
      <c r="B522" s="135">
        <v>580906</v>
      </c>
      <c r="C522" s="110">
        <v>5</v>
      </c>
      <c r="D522" s="110">
        <v>8</v>
      </c>
      <c r="E522" s="126" t="s">
        <v>78</v>
      </c>
      <c r="F522" s="126" t="s">
        <v>72</v>
      </c>
      <c r="G522" s="111" t="s">
        <v>478</v>
      </c>
    </row>
    <row r="523" spans="2:7">
      <c r="B523" s="135">
        <v>580907</v>
      </c>
      <c r="C523" s="110">
        <v>5</v>
      </c>
      <c r="D523" s="110">
        <v>8</v>
      </c>
      <c r="E523" s="126" t="s">
        <v>78</v>
      </c>
      <c r="F523" s="126" t="s">
        <v>74</v>
      </c>
      <c r="G523" s="111" t="s">
        <v>479</v>
      </c>
    </row>
    <row r="524" spans="2:7">
      <c r="B524" s="135">
        <v>580910</v>
      </c>
      <c r="C524" s="110">
        <v>5</v>
      </c>
      <c r="D524" s="110">
        <v>8</v>
      </c>
      <c r="E524" s="126" t="s">
        <v>78</v>
      </c>
      <c r="F524" s="110">
        <v>10</v>
      </c>
      <c r="G524" s="111" t="s">
        <v>559</v>
      </c>
    </row>
    <row r="525" spans="2:7">
      <c r="B525" s="135">
        <v>580911</v>
      </c>
      <c r="C525" s="110">
        <v>5</v>
      </c>
      <c r="D525" s="110">
        <v>8</v>
      </c>
      <c r="E525" s="126" t="s">
        <v>78</v>
      </c>
      <c r="F525" s="110">
        <v>11</v>
      </c>
      <c r="G525" s="111" t="s">
        <v>562</v>
      </c>
    </row>
    <row r="526" spans="2:7">
      <c r="B526" s="135">
        <v>5810</v>
      </c>
      <c r="C526" s="117">
        <v>5</v>
      </c>
      <c r="D526" s="117">
        <v>8</v>
      </c>
      <c r="E526" s="128">
        <v>10</v>
      </c>
      <c r="F526" s="129"/>
      <c r="G526" s="120" t="s">
        <v>563</v>
      </c>
    </row>
    <row r="527" spans="2:7">
      <c r="B527" s="135">
        <v>581001</v>
      </c>
      <c r="C527" s="110">
        <v>5</v>
      </c>
      <c r="D527" s="110">
        <v>8</v>
      </c>
      <c r="E527" s="110">
        <v>10</v>
      </c>
      <c r="F527" s="126" t="s">
        <v>64</v>
      </c>
      <c r="G527" s="111" t="s">
        <v>564</v>
      </c>
    </row>
    <row r="528" spans="2:7">
      <c r="B528" s="135">
        <v>581002</v>
      </c>
      <c r="C528" s="110">
        <v>5</v>
      </c>
      <c r="D528" s="110">
        <v>8</v>
      </c>
      <c r="E528" s="110">
        <v>10</v>
      </c>
      <c r="F528" s="126" t="s">
        <v>66</v>
      </c>
      <c r="G528" s="111" t="s">
        <v>565</v>
      </c>
    </row>
    <row r="529" spans="2:7">
      <c r="B529" s="135">
        <v>581003</v>
      </c>
      <c r="C529" s="110">
        <v>5</v>
      </c>
      <c r="D529" s="110">
        <v>8</v>
      </c>
      <c r="E529" s="110">
        <v>10</v>
      </c>
      <c r="F529" s="126" t="s">
        <v>68</v>
      </c>
      <c r="G529" s="111" t="s">
        <v>566</v>
      </c>
    </row>
    <row r="530" spans="2:7">
      <c r="B530" s="135">
        <v>581004</v>
      </c>
      <c r="C530" s="110">
        <v>5</v>
      </c>
      <c r="D530" s="110">
        <v>8</v>
      </c>
      <c r="E530" s="110">
        <v>10</v>
      </c>
      <c r="F530" s="126" t="s">
        <v>86</v>
      </c>
      <c r="G530" s="111" t="s">
        <v>567</v>
      </c>
    </row>
    <row r="531" spans="2:7">
      <c r="B531" s="135">
        <v>581005</v>
      </c>
      <c r="C531" s="110">
        <v>5</v>
      </c>
      <c r="D531" s="110">
        <v>8</v>
      </c>
      <c r="E531" s="110">
        <v>10</v>
      </c>
      <c r="F531" s="126" t="s">
        <v>70</v>
      </c>
      <c r="G531" s="111" t="s">
        <v>568</v>
      </c>
    </row>
    <row r="532" spans="2:7">
      <c r="B532" s="135">
        <v>581006</v>
      </c>
      <c r="C532" s="110">
        <v>5</v>
      </c>
      <c r="D532" s="110">
        <v>8</v>
      </c>
      <c r="E532" s="110">
        <v>10</v>
      </c>
      <c r="F532" s="126" t="s">
        <v>72</v>
      </c>
      <c r="G532" s="111" t="s">
        <v>569</v>
      </c>
    </row>
    <row r="533" spans="2:7">
      <c r="B533" s="135">
        <v>581011</v>
      </c>
      <c r="C533" s="110">
        <v>5</v>
      </c>
      <c r="D533" s="110">
        <v>8</v>
      </c>
      <c r="E533" s="110">
        <v>10</v>
      </c>
      <c r="F533" s="110">
        <v>11</v>
      </c>
      <c r="G533" s="111" t="s">
        <v>570</v>
      </c>
    </row>
    <row r="534" spans="2:7">
      <c r="B534" s="135">
        <v>581012</v>
      </c>
      <c r="C534" s="110">
        <v>5</v>
      </c>
      <c r="D534" s="110">
        <v>8</v>
      </c>
      <c r="E534" s="110">
        <v>10</v>
      </c>
      <c r="F534" s="110">
        <v>12</v>
      </c>
      <c r="G534" s="111" t="s">
        <v>571</v>
      </c>
    </row>
    <row r="535" spans="2:7">
      <c r="B535" s="135">
        <v>581016</v>
      </c>
      <c r="C535" s="110">
        <v>5</v>
      </c>
      <c r="D535" s="110">
        <v>8</v>
      </c>
      <c r="E535" s="110">
        <v>10</v>
      </c>
      <c r="F535" s="110">
        <v>16</v>
      </c>
      <c r="G535" s="111" t="s">
        <v>572</v>
      </c>
    </row>
    <row r="536" spans="2:7">
      <c r="B536" s="135">
        <v>581017</v>
      </c>
      <c r="C536" s="110">
        <v>5</v>
      </c>
      <c r="D536" s="110">
        <v>8</v>
      </c>
      <c r="E536" s="110">
        <v>10</v>
      </c>
      <c r="F536" s="110">
        <v>17</v>
      </c>
      <c r="G536" s="111" t="s">
        <v>573</v>
      </c>
    </row>
    <row r="537" spans="2:7">
      <c r="B537" s="135">
        <v>581018</v>
      </c>
      <c r="C537" s="110">
        <v>5</v>
      </c>
      <c r="D537" s="110">
        <v>8</v>
      </c>
      <c r="E537" s="110">
        <v>10</v>
      </c>
      <c r="F537" s="110">
        <v>18</v>
      </c>
      <c r="G537" s="111" t="s">
        <v>574</v>
      </c>
    </row>
    <row r="538" spans="2:7">
      <c r="B538" s="135">
        <v>581019</v>
      </c>
      <c r="C538" s="110">
        <v>5</v>
      </c>
      <c r="D538" s="110">
        <v>8</v>
      </c>
      <c r="E538" s="110">
        <v>10</v>
      </c>
      <c r="F538" s="110">
        <v>19</v>
      </c>
      <c r="G538" s="111" t="s">
        <v>575</v>
      </c>
    </row>
    <row r="539" spans="2:7">
      <c r="B539" s="135">
        <v>581020</v>
      </c>
      <c r="C539" s="110">
        <v>5</v>
      </c>
      <c r="D539" s="110">
        <v>8</v>
      </c>
      <c r="E539" s="110">
        <v>10</v>
      </c>
      <c r="F539" s="110">
        <v>20</v>
      </c>
      <c r="G539" s="111" t="s">
        <v>576</v>
      </c>
    </row>
    <row r="540" spans="2:7" ht="24">
      <c r="B540" s="135">
        <v>581021</v>
      </c>
      <c r="C540" s="110">
        <v>5</v>
      </c>
      <c r="D540" s="110">
        <v>8</v>
      </c>
      <c r="E540" s="110">
        <v>10</v>
      </c>
      <c r="F540" s="110">
        <v>21</v>
      </c>
      <c r="G540" s="111" t="s">
        <v>577</v>
      </c>
    </row>
    <row r="541" spans="2:7">
      <c r="B541" s="135">
        <v>581022</v>
      </c>
      <c r="C541" s="110">
        <v>5</v>
      </c>
      <c r="D541" s="110">
        <v>8</v>
      </c>
      <c r="E541" s="110">
        <v>10</v>
      </c>
      <c r="F541" s="110">
        <v>22</v>
      </c>
      <c r="G541" s="111" t="s">
        <v>578</v>
      </c>
    </row>
    <row r="542" spans="2:7">
      <c r="B542" s="135">
        <v>5811</v>
      </c>
      <c r="C542" s="117">
        <v>5</v>
      </c>
      <c r="D542" s="117">
        <v>8</v>
      </c>
      <c r="E542" s="128">
        <v>11</v>
      </c>
      <c r="F542" s="129"/>
      <c r="G542" s="120" t="s">
        <v>579</v>
      </c>
    </row>
    <row r="543" spans="2:7">
      <c r="B543" s="135">
        <v>581101</v>
      </c>
      <c r="C543" s="110">
        <v>5</v>
      </c>
      <c r="D543" s="110">
        <v>8</v>
      </c>
      <c r="E543" s="110">
        <v>11</v>
      </c>
      <c r="F543" s="126" t="s">
        <v>64</v>
      </c>
      <c r="G543" s="111" t="s">
        <v>580</v>
      </c>
    </row>
    <row r="544" spans="2:7">
      <c r="B544" s="135">
        <v>5899</v>
      </c>
      <c r="C544" s="117">
        <v>5</v>
      </c>
      <c r="D544" s="117">
        <v>8</v>
      </c>
      <c r="E544" s="128">
        <v>99</v>
      </c>
      <c r="F544" s="129"/>
      <c r="G544" s="120" t="s">
        <v>178</v>
      </c>
    </row>
    <row r="545" spans="2:7">
      <c r="B545" s="135">
        <v>589901</v>
      </c>
      <c r="C545" s="110">
        <v>5</v>
      </c>
      <c r="D545" s="110">
        <v>8</v>
      </c>
      <c r="E545" s="110">
        <v>99</v>
      </c>
      <c r="F545" s="126" t="s">
        <v>64</v>
      </c>
      <c r="G545" s="111" t="s">
        <v>581</v>
      </c>
    </row>
    <row r="546" spans="2:7">
      <c r="B546" s="135">
        <v>59</v>
      </c>
      <c r="C546" s="113">
        <v>5</v>
      </c>
      <c r="D546" s="114">
        <v>9</v>
      </c>
      <c r="E546" s="115"/>
      <c r="F546" s="116"/>
      <c r="G546" s="125" t="s">
        <v>582</v>
      </c>
    </row>
    <row r="547" spans="2:7">
      <c r="B547" s="135">
        <v>5901</v>
      </c>
      <c r="C547" s="117">
        <v>5</v>
      </c>
      <c r="D547" s="117">
        <v>9</v>
      </c>
      <c r="E547" s="126" t="s">
        <v>64</v>
      </c>
      <c r="F547" s="119"/>
      <c r="G547" s="120" t="s">
        <v>178</v>
      </c>
    </row>
    <row r="548" spans="2:7">
      <c r="B548" s="135">
        <v>590101</v>
      </c>
      <c r="C548" s="110">
        <v>5</v>
      </c>
      <c r="D548" s="110">
        <v>9</v>
      </c>
      <c r="E548" s="126" t="s">
        <v>64</v>
      </c>
      <c r="F548" s="126" t="s">
        <v>64</v>
      </c>
      <c r="G548" s="111" t="s">
        <v>178</v>
      </c>
    </row>
    <row r="549" spans="2:7">
      <c r="B549" s="135">
        <v>6</v>
      </c>
      <c r="C549" s="121">
        <v>6</v>
      </c>
      <c r="D549" s="122"/>
      <c r="E549" s="122"/>
      <c r="F549" s="123"/>
      <c r="G549" s="124" t="s">
        <v>583</v>
      </c>
    </row>
    <row r="550" spans="2:7">
      <c r="B550" s="135">
        <v>61</v>
      </c>
      <c r="C550" s="113">
        <v>6</v>
      </c>
      <c r="D550" s="114">
        <v>1</v>
      </c>
      <c r="E550" s="115"/>
      <c r="F550" s="116"/>
      <c r="G550" s="125" t="s">
        <v>584</v>
      </c>
    </row>
    <row r="551" spans="2:7">
      <c r="B551" s="135">
        <v>6101</v>
      </c>
      <c r="C551" s="117">
        <v>6</v>
      </c>
      <c r="D551" s="117">
        <v>1</v>
      </c>
      <c r="E551" s="126" t="s">
        <v>64</v>
      </c>
      <c r="F551" s="119"/>
      <c r="G551" s="120" t="s">
        <v>63</v>
      </c>
    </row>
    <row r="552" spans="2:7">
      <c r="B552" s="135">
        <v>610101</v>
      </c>
      <c r="C552" s="110">
        <v>6</v>
      </c>
      <c r="D552" s="110">
        <v>1</v>
      </c>
      <c r="E552" s="126" t="s">
        <v>64</v>
      </c>
      <c r="F552" s="126" t="s">
        <v>64</v>
      </c>
      <c r="G552" s="111" t="s">
        <v>65</v>
      </c>
    </row>
    <row r="553" spans="2:7">
      <c r="B553" s="135">
        <v>610102</v>
      </c>
      <c r="C553" s="110">
        <v>6</v>
      </c>
      <c r="D553" s="110">
        <v>1</v>
      </c>
      <c r="E553" s="126" t="s">
        <v>64</v>
      </c>
      <c r="F553" s="126" t="s">
        <v>66</v>
      </c>
      <c r="G553" s="111" t="s">
        <v>67</v>
      </c>
    </row>
    <row r="554" spans="2:7">
      <c r="B554" s="135">
        <v>610103</v>
      </c>
      <c r="C554" s="110">
        <v>6</v>
      </c>
      <c r="D554" s="110">
        <v>1</v>
      </c>
      <c r="E554" s="126" t="s">
        <v>64</v>
      </c>
      <c r="F554" s="126" t="s">
        <v>68</v>
      </c>
      <c r="G554" s="111" t="s">
        <v>69</v>
      </c>
    </row>
    <row r="555" spans="2:7">
      <c r="B555" s="135">
        <v>610105</v>
      </c>
      <c r="C555" s="110">
        <v>6</v>
      </c>
      <c r="D555" s="110">
        <v>1</v>
      </c>
      <c r="E555" s="126" t="s">
        <v>64</v>
      </c>
      <c r="F555" s="126" t="s">
        <v>70</v>
      </c>
      <c r="G555" s="111" t="s">
        <v>71</v>
      </c>
    </row>
    <row r="556" spans="2:7">
      <c r="B556" s="135">
        <v>610106</v>
      </c>
      <c r="C556" s="110">
        <v>6</v>
      </c>
      <c r="D556" s="110">
        <v>1</v>
      </c>
      <c r="E556" s="126" t="s">
        <v>64</v>
      </c>
      <c r="F556" s="126" t="s">
        <v>72</v>
      </c>
      <c r="G556" s="111" t="s">
        <v>73</v>
      </c>
    </row>
    <row r="557" spans="2:7" ht="24">
      <c r="B557" s="135">
        <v>610108</v>
      </c>
      <c r="C557" s="110">
        <v>6</v>
      </c>
      <c r="D557" s="110">
        <v>1</v>
      </c>
      <c r="E557" s="126" t="s">
        <v>64</v>
      </c>
      <c r="F557" s="126" t="s">
        <v>76</v>
      </c>
      <c r="G557" s="112" t="s">
        <v>585</v>
      </c>
    </row>
    <row r="558" spans="2:7">
      <c r="B558" s="135">
        <v>610109</v>
      </c>
      <c r="C558" s="110">
        <v>6</v>
      </c>
      <c r="D558" s="110">
        <v>1</v>
      </c>
      <c r="E558" s="126" t="s">
        <v>64</v>
      </c>
      <c r="F558" s="126" t="s">
        <v>78</v>
      </c>
      <c r="G558" s="111" t="s">
        <v>79</v>
      </c>
    </row>
    <row r="559" spans="2:7">
      <c r="B559" s="135">
        <v>6102</v>
      </c>
      <c r="C559" s="117">
        <v>6</v>
      </c>
      <c r="D559" s="117">
        <v>1</v>
      </c>
      <c r="E559" s="126" t="s">
        <v>66</v>
      </c>
      <c r="F559" s="119"/>
      <c r="G559" s="120" t="s">
        <v>82</v>
      </c>
    </row>
    <row r="560" spans="2:7">
      <c r="B560" s="135">
        <v>610201</v>
      </c>
      <c r="C560" s="110">
        <v>6</v>
      </c>
      <c r="D560" s="110">
        <v>1</v>
      </c>
      <c r="E560" s="126" t="s">
        <v>66</v>
      </c>
      <c r="F560" s="126" t="s">
        <v>64</v>
      </c>
      <c r="G560" s="111" t="s">
        <v>83</v>
      </c>
    </row>
    <row r="561" spans="2:7">
      <c r="B561" s="135">
        <v>610203</v>
      </c>
      <c r="C561" s="110">
        <v>6</v>
      </c>
      <c r="D561" s="110">
        <v>1</v>
      </c>
      <c r="E561" s="126" t="s">
        <v>66</v>
      </c>
      <c r="F561" s="126" t="s">
        <v>68</v>
      </c>
      <c r="G561" s="111" t="s">
        <v>85</v>
      </c>
    </row>
    <row r="562" spans="2:7">
      <c r="B562" s="135">
        <v>610204</v>
      </c>
      <c r="C562" s="110">
        <v>6</v>
      </c>
      <c r="D562" s="110">
        <v>1</v>
      </c>
      <c r="E562" s="126" t="s">
        <v>66</v>
      </c>
      <c r="F562" s="126" t="s">
        <v>86</v>
      </c>
      <c r="G562" s="111" t="s">
        <v>87</v>
      </c>
    </row>
    <row r="563" spans="2:7">
      <c r="B563" s="135">
        <v>610205</v>
      </c>
      <c r="C563" s="110">
        <v>6</v>
      </c>
      <c r="D563" s="110">
        <v>1</v>
      </c>
      <c r="E563" s="126" t="s">
        <v>66</v>
      </c>
      <c r="F563" s="126" t="s">
        <v>70</v>
      </c>
      <c r="G563" s="111" t="s">
        <v>88</v>
      </c>
    </row>
    <row r="564" spans="2:7">
      <c r="B564" s="135">
        <v>610206</v>
      </c>
      <c r="C564" s="110">
        <v>6</v>
      </c>
      <c r="D564" s="110">
        <v>1</v>
      </c>
      <c r="E564" s="126" t="s">
        <v>66</v>
      </c>
      <c r="F564" s="126" t="s">
        <v>72</v>
      </c>
      <c r="G564" s="111" t="s">
        <v>89</v>
      </c>
    </row>
    <row r="565" spans="2:7">
      <c r="B565" s="135">
        <v>610207</v>
      </c>
      <c r="C565" s="110">
        <v>6</v>
      </c>
      <c r="D565" s="110">
        <v>1</v>
      </c>
      <c r="E565" s="126" t="s">
        <v>66</v>
      </c>
      <c r="F565" s="126" t="s">
        <v>74</v>
      </c>
      <c r="G565" s="111" t="s">
        <v>90</v>
      </c>
    </row>
    <row r="566" spans="2:7">
      <c r="B566" s="135">
        <v>610208</v>
      </c>
      <c r="C566" s="110">
        <v>6</v>
      </c>
      <c r="D566" s="110">
        <v>1</v>
      </c>
      <c r="E566" s="126" t="s">
        <v>66</v>
      </c>
      <c r="F566" s="126" t="s">
        <v>76</v>
      </c>
      <c r="G566" s="111" t="s">
        <v>91</v>
      </c>
    </row>
    <row r="567" spans="2:7">
      <c r="B567" s="135">
        <v>610209</v>
      </c>
      <c r="C567" s="110">
        <v>6</v>
      </c>
      <c r="D567" s="110">
        <v>1</v>
      </c>
      <c r="E567" s="126" t="s">
        <v>66</v>
      </c>
      <c r="F567" s="126" t="s">
        <v>78</v>
      </c>
      <c r="G567" s="111" t="s">
        <v>92</v>
      </c>
    </row>
    <row r="568" spans="2:7">
      <c r="B568" s="135">
        <v>610211</v>
      </c>
      <c r="C568" s="110">
        <v>6</v>
      </c>
      <c r="D568" s="110">
        <v>1</v>
      </c>
      <c r="E568" s="126" t="s">
        <v>66</v>
      </c>
      <c r="F568" s="110">
        <v>11</v>
      </c>
      <c r="G568" s="111" t="s">
        <v>95</v>
      </c>
    </row>
    <row r="569" spans="2:7">
      <c r="B569" s="135">
        <v>610212</v>
      </c>
      <c r="C569" s="110">
        <v>6</v>
      </c>
      <c r="D569" s="110">
        <v>1</v>
      </c>
      <c r="E569" s="126" t="s">
        <v>66</v>
      </c>
      <c r="F569" s="110">
        <v>12</v>
      </c>
      <c r="G569" s="111" t="s">
        <v>97</v>
      </c>
    </row>
    <row r="570" spans="2:7">
      <c r="B570" s="135">
        <v>610213</v>
      </c>
      <c r="C570" s="110">
        <v>6</v>
      </c>
      <c r="D570" s="110">
        <v>1</v>
      </c>
      <c r="E570" s="126" t="s">
        <v>66</v>
      </c>
      <c r="F570" s="110">
        <v>13</v>
      </c>
      <c r="G570" s="111" t="s">
        <v>99</v>
      </c>
    </row>
    <row r="571" spans="2:7">
      <c r="B571" s="135">
        <v>610217</v>
      </c>
      <c r="C571" s="110">
        <v>6</v>
      </c>
      <c r="D571" s="110">
        <v>1</v>
      </c>
      <c r="E571" s="126" t="s">
        <v>66</v>
      </c>
      <c r="F571" s="110">
        <v>17</v>
      </c>
      <c r="G571" s="111" t="s">
        <v>586</v>
      </c>
    </row>
    <row r="572" spans="2:7">
      <c r="B572" s="135">
        <v>610218</v>
      </c>
      <c r="C572" s="110">
        <v>6</v>
      </c>
      <c r="D572" s="110">
        <v>1</v>
      </c>
      <c r="E572" s="126" t="s">
        <v>66</v>
      </c>
      <c r="F572" s="110">
        <v>18</v>
      </c>
      <c r="G572" s="111" t="s">
        <v>106</v>
      </c>
    </row>
    <row r="573" spans="2:7">
      <c r="B573" s="135">
        <v>610220</v>
      </c>
      <c r="C573" s="110">
        <v>6</v>
      </c>
      <c r="D573" s="110">
        <v>1</v>
      </c>
      <c r="E573" s="126" t="s">
        <v>66</v>
      </c>
      <c r="F573" s="110">
        <v>20</v>
      </c>
      <c r="G573" s="111" t="s">
        <v>107</v>
      </c>
    </row>
    <row r="574" spans="2:7">
      <c r="B574" s="135">
        <v>610223</v>
      </c>
      <c r="C574" s="110">
        <v>6</v>
      </c>
      <c r="D574" s="110">
        <v>1</v>
      </c>
      <c r="E574" s="126" t="s">
        <v>66</v>
      </c>
      <c r="F574" s="110">
        <v>23</v>
      </c>
      <c r="G574" s="111" t="s">
        <v>108</v>
      </c>
    </row>
    <row r="575" spans="2:7">
      <c r="B575" s="135">
        <v>610224</v>
      </c>
      <c r="C575" s="110">
        <v>6</v>
      </c>
      <c r="D575" s="110">
        <v>1</v>
      </c>
      <c r="E575" s="126" t="s">
        <v>66</v>
      </c>
      <c r="F575" s="110">
        <v>24</v>
      </c>
      <c r="G575" s="111" t="s">
        <v>109</v>
      </c>
    </row>
    <row r="576" spans="2:7">
      <c r="B576" s="135">
        <v>610225</v>
      </c>
      <c r="C576" s="110">
        <v>6</v>
      </c>
      <c r="D576" s="110">
        <v>1</v>
      </c>
      <c r="E576" s="126" t="s">
        <v>66</v>
      </c>
      <c r="F576" s="110">
        <v>25</v>
      </c>
      <c r="G576" s="111" t="s">
        <v>110</v>
      </c>
    </row>
    <row r="577" spans="2:7">
      <c r="B577" s="135">
        <v>610227</v>
      </c>
      <c r="C577" s="110">
        <v>6</v>
      </c>
      <c r="D577" s="110">
        <v>1</v>
      </c>
      <c r="E577" s="126" t="s">
        <v>66</v>
      </c>
      <c r="F577" s="110">
        <v>27</v>
      </c>
      <c r="G577" s="111" t="s">
        <v>111</v>
      </c>
    </row>
    <row r="578" spans="2:7">
      <c r="B578" s="135">
        <v>610228</v>
      </c>
      <c r="C578" s="110">
        <v>6</v>
      </c>
      <c r="D578" s="110">
        <v>1</v>
      </c>
      <c r="E578" s="126" t="s">
        <v>66</v>
      </c>
      <c r="F578" s="110">
        <v>28</v>
      </c>
      <c r="G578" s="111" t="s">
        <v>112</v>
      </c>
    </row>
    <row r="579" spans="2:7">
      <c r="B579" s="135">
        <v>610229</v>
      </c>
      <c r="C579" s="110">
        <v>6</v>
      </c>
      <c r="D579" s="110">
        <v>1</v>
      </c>
      <c r="E579" s="126" t="s">
        <v>66</v>
      </c>
      <c r="F579" s="110">
        <v>29</v>
      </c>
      <c r="G579" s="111" t="s">
        <v>113</v>
      </c>
    </row>
    <row r="580" spans="2:7">
      <c r="B580" s="135">
        <v>610230</v>
      </c>
      <c r="C580" s="110">
        <v>6</v>
      </c>
      <c r="D580" s="110">
        <v>1</v>
      </c>
      <c r="E580" s="126" t="s">
        <v>66</v>
      </c>
      <c r="F580" s="110">
        <v>30</v>
      </c>
      <c r="G580" s="111" t="s">
        <v>114</v>
      </c>
    </row>
    <row r="581" spans="2:7">
      <c r="B581" s="135">
        <v>610231</v>
      </c>
      <c r="C581" s="110">
        <v>6</v>
      </c>
      <c r="D581" s="110">
        <v>1</v>
      </c>
      <c r="E581" s="126" t="s">
        <v>66</v>
      </c>
      <c r="F581" s="110">
        <v>31</v>
      </c>
      <c r="G581" s="111" t="s">
        <v>115</v>
      </c>
    </row>
    <row r="582" spans="2:7">
      <c r="B582" s="135">
        <v>610232</v>
      </c>
      <c r="C582" s="110">
        <v>6</v>
      </c>
      <c r="D582" s="110">
        <v>1</v>
      </c>
      <c r="E582" s="126" t="s">
        <v>66</v>
      </c>
      <c r="F582" s="110">
        <v>32</v>
      </c>
      <c r="G582" s="111" t="s">
        <v>587</v>
      </c>
    </row>
    <row r="583" spans="2:7">
      <c r="B583" s="135">
        <v>610233</v>
      </c>
      <c r="C583" s="110">
        <v>6</v>
      </c>
      <c r="D583" s="110">
        <v>1</v>
      </c>
      <c r="E583" s="126" t="s">
        <v>66</v>
      </c>
      <c r="F583" s="110">
        <v>33</v>
      </c>
      <c r="G583" s="111" t="s">
        <v>117</v>
      </c>
    </row>
    <row r="584" spans="2:7">
      <c r="B584" s="135">
        <v>610235</v>
      </c>
      <c r="C584" s="110">
        <v>6</v>
      </c>
      <c r="D584" s="110">
        <v>1</v>
      </c>
      <c r="E584" s="126" t="s">
        <v>66</v>
      </c>
      <c r="F584" s="110">
        <v>35</v>
      </c>
      <c r="G584" s="111" t="s">
        <v>119</v>
      </c>
    </row>
    <row r="585" spans="2:7">
      <c r="B585" s="135">
        <v>6103</v>
      </c>
      <c r="C585" s="117">
        <v>6</v>
      </c>
      <c r="D585" s="117">
        <v>1</v>
      </c>
      <c r="E585" s="126" t="s">
        <v>68</v>
      </c>
      <c r="F585" s="119"/>
      <c r="G585" s="120" t="s">
        <v>120</v>
      </c>
    </row>
    <row r="586" spans="2:7">
      <c r="B586" s="135">
        <v>610301</v>
      </c>
      <c r="C586" s="110">
        <v>6</v>
      </c>
      <c r="D586" s="110">
        <v>1</v>
      </c>
      <c r="E586" s="126" t="s">
        <v>68</v>
      </c>
      <c r="F586" s="126" t="s">
        <v>64</v>
      </c>
      <c r="G586" s="111" t="s">
        <v>121</v>
      </c>
    </row>
    <row r="587" spans="2:7">
      <c r="B587" s="135">
        <v>610302</v>
      </c>
      <c r="C587" s="110">
        <v>6</v>
      </c>
      <c r="D587" s="110">
        <v>1</v>
      </c>
      <c r="E587" s="126" t="s">
        <v>68</v>
      </c>
      <c r="F587" s="126" t="s">
        <v>66</v>
      </c>
      <c r="G587" s="111" t="s">
        <v>122</v>
      </c>
    </row>
    <row r="588" spans="2:7">
      <c r="B588" s="135">
        <v>610303</v>
      </c>
      <c r="C588" s="110">
        <v>6</v>
      </c>
      <c r="D588" s="110">
        <v>1</v>
      </c>
      <c r="E588" s="126" t="s">
        <v>68</v>
      </c>
      <c r="F588" s="126" t="s">
        <v>68</v>
      </c>
      <c r="G588" s="111" t="s">
        <v>123</v>
      </c>
    </row>
    <row r="589" spans="2:7">
      <c r="B589" s="135">
        <v>610304</v>
      </c>
      <c r="C589" s="110">
        <v>6</v>
      </c>
      <c r="D589" s="110">
        <v>1</v>
      </c>
      <c r="E589" s="126" t="s">
        <v>68</v>
      </c>
      <c r="F589" s="126" t="s">
        <v>86</v>
      </c>
      <c r="G589" s="111" t="s">
        <v>124</v>
      </c>
    </row>
    <row r="590" spans="2:7">
      <c r="B590" s="135">
        <v>610305</v>
      </c>
      <c r="C590" s="110">
        <v>6</v>
      </c>
      <c r="D590" s="110">
        <v>1</v>
      </c>
      <c r="E590" s="126" t="s">
        <v>68</v>
      </c>
      <c r="F590" s="126" t="s">
        <v>70</v>
      </c>
      <c r="G590" s="111" t="s">
        <v>125</v>
      </c>
    </row>
    <row r="591" spans="2:7">
      <c r="B591" s="135">
        <v>610306</v>
      </c>
      <c r="C591" s="110">
        <v>6</v>
      </c>
      <c r="D591" s="110">
        <v>1</v>
      </c>
      <c r="E591" s="126" t="s">
        <v>68</v>
      </c>
      <c r="F591" s="126" t="s">
        <v>72</v>
      </c>
      <c r="G591" s="111" t="s">
        <v>126</v>
      </c>
    </row>
    <row r="592" spans="2:7">
      <c r="B592" s="135">
        <v>610307</v>
      </c>
      <c r="C592" s="110">
        <v>6</v>
      </c>
      <c r="D592" s="110">
        <v>1</v>
      </c>
      <c r="E592" s="126" t="s">
        <v>68</v>
      </c>
      <c r="F592" s="126" t="s">
        <v>74</v>
      </c>
      <c r="G592" s="111" t="s">
        <v>127</v>
      </c>
    </row>
    <row r="593" spans="2:7">
      <c r="B593" s="135">
        <v>610309</v>
      </c>
      <c r="C593" s="110">
        <v>6</v>
      </c>
      <c r="D593" s="110">
        <v>1</v>
      </c>
      <c r="E593" s="126" t="s">
        <v>68</v>
      </c>
      <c r="F593" s="126" t="s">
        <v>78</v>
      </c>
      <c r="G593" s="111" t="s">
        <v>129</v>
      </c>
    </row>
    <row r="594" spans="2:7">
      <c r="B594" s="135">
        <v>610311</v>
      </c>
      <c r="C594" s="110">
        <v>6</v>
      </c>
      <c r="D594" s="110">
        <v>1</v>
      </c>
      <c r="E594" s="126" t="s">
        <v>68</v>
      </c>
      <c r="F594" s="110">
        <v>11</v>
      </c>
      <c r="G594" s="111" t="s">
        <v>131</v>
      </c>
    </row>
    <row r="595" spans="2:7">
      <c r="B595" s="135">
        <v>610313</v>
      </c>
      <c r="C595" s="110">
        <v>6</v>
      </c>
      <c r="D595" s="110">
        <v>1</v>
      </c>
      <c r="E595" s="126" t="s">
        <v>68</v>
      </c>
      <c r="F595" s="110">
        <v>13</v>
      </c>
      <c r="G595" s="111" t="s">
        <v>588</v>
      </c>
    </row>
    <row r="596" spans="2:7">
      <c r="B596" s="135">
        <v>6104</v>
      </c>
      <c r="C596" s="117">
        <v>6</v>
      </c>
      <c r="D596" s="117">
        <v>1</v>
      </c>
      <c r="E596" s="126" t="s">
        <v>86</v>
      </c>
      <c r="F596" s="119"/>
      <c r="G596" s="120" t="s">
        <v>134</v>
      </c>
    </row>
    <row r="597" spans="2:7">
      <c r="B597" s="135">
        <v>610401</v>
      </c>
      <c r="C597" s="110">
        <v>6</v>
      </c>
      <c r="D597" s="110">
        <v>1</v>
      </c>
      <c r="E597" s="126" t="s">
        <v>86</v>
      </c>
      <c r="F597" s="126" t="s">
        <v>64</v>
      </c>
      <c r="G597" s="111" t="s">
        <v>135</v>
      </c>
    </row>
    <row r="598" spans="2:7">
      <c r="B598" s="135">
        <v>610402</v>
      </c>
      <c r="C598" s="110">
        <v>6</v>
      </c>
      <c r="D598" s="110">
        <v>1</v>
      </c>
      <c r="E598" s="126" t="s">
        <v>86</v>
      </c>
      <c r="F598" s="126" t="s">
        <v>66</v>
      </c>
      <c r="G598" s="111" t="s">
        <v>136</v>
      </c>
    </row>
    <row r="599" spans="2:7">
      <c r="B599" s="135">
        <v>610403</v>
      </c>
      <c r="C599" s="110">
        <v>6</v>
      </c>
      <c r="D599" s="110">
        <v>1</v>
      </c>
      <c r="E599" s="126" t="s">
        <v>86</v>
      </c>
      <c r="F599" s="126" t="s">
        <v>68</v>
      </c>
      <c r="G599" s="111" t="s">
        <v>137</v>
      </c>
    </row>
    <row r="600" spans="2:7">
      <c r="B600" s="135">
        <v>610605</v>
      </c>
      <c r="C600" s="110">
        <v>6</v>
      </c>
      <c r="D600" s="110">
        <v>1</v>
      </c>
      <c r="E600" s="126" t="s">
        <v>72</v>
      </c>
      <c r="F600" s="126" t="s">
        <v>70</v>
      </c>
      <c r="G600" s="111" t="s">
        <v>163</v>
      </c>
    </row>
    <row r="601" spans="2:7" ht="24">
      <c r="B601" s="135">
        <v>610606</v>
      </c>
      <c r="C601" s="110">
        <v>6</v>
      </c>
      <c r="D601" s="110">
        <v>1</v>
      </c>
      <c r="E601" s="126" t="s">
        <v>72</v>
      </c>
      <c r="F601" s="126" t="s">
        <v>72</v>
      </c>
      <c r="G601" s="112" t="s">
        <v>589</v>
      </c>
    </row>
    <row r="602" spans="2:7">
      <c r="B602" s="135">
        <v>6107</v>
      </c>
      <c r="C602" s="117">
        <v>6</v>
      </c>
      <c r="D602" s="117">
        <v>1</v>
      </c>
      <c r="E602" s="126" t="s">
        <v>74</v>
      </c>
      <c r="F602" s="119"/>
      <c r="G602" s="120" t="s">
        <v>165</v>
      </c>
    </row>
    <row r="603" spans="2:7">
      <c r="B603" s="135">
        <v>610702</v>
      </c>
      <c r="C603" s="110">
        <v>6</v>
      </c>
      <c r="D603" s="110">
        <v>1</v>
      </c>
      <c r="E603" s="126" t="s">
        <v>74</v>
      </c>
      <c r="F603" s="126" t="s">
        <v>66</v>
      </c>
      <c r="G603" s="111" t="s">
        <v>166</v>
      </c>
    </row>
    <row r="604" spans="2:7">
      <c r="B604" s="135">
        <v>610703</v>
      </c>
      <c r="C604" s="110">
        <v>6</v>
      </c>
      <c r="D604" s="110">
        <v>1</v>
      </c>
      <c r="E604" s="126" t="s">
        <v>74</v>
      </c>
      <c r="F604" s="126" t="s">
        <v>68</v>
      </c>
      <c r="G604" s="111" t="s">
        <v>167</v>
      </c>
    </row>
    <row r="605" spans="2:7">
      <c r="B605" s="135">
        <v>610704</v>
      </c>
      <c r="C605" s="110">
        <v>6</v>
      </c>
      <c r="D605" s="110">
        <v>1</v>
      </c>
      <c r="E605" s="126" t="s">
        <v>74</v>
      </c>
      <c r="F605" s="126" t="s">
        <v>86</v>
      </c>
      <c r="G605" s="111" t="s">
        <v>168</v>
      </c>
    </row>
    <row r="606" spans="2:7">
      <c r="B606" s="135">
        <v>610705</v>
      </c>
      <c r="C606" s="110">
        <v>6</v>
      </c>
      <c r="D606" s="110">
        <v>1</v>
      </c>
      <c r="E606" s="126" t="s">
        <v>74</v>
      </c>
      <c r="F606" s="126" t="s">
        <v>70</v>
      </c>
      <c r="G606" s="111" t="s">
        <v>169</v>
      </c>
    </row>
    <row r="607" spans="2:7">
      <c r="B607" s="135">
        <v>610706</v>
      </c>
      <c r="C607" s="110">
        <v>6</v>
      </c>
      <c r="D607" s="110">
        <v>1</v>
      </c>
      <c r="E607" s="126" t="s">
        <v>74</v>
      </c>
      <c r="F607" s="126" t="s">
        <v>72</v>
      </c>
      <c r="G607" s="111" t="s">
        <v>170</v>
      </c>
    </row>
    <row r="608" spans="2:7">
      <c r="B608" s="135">
        <v>610707</v>
      </c>
      <c r="C608" s="110">
        <v>6</v>
      </c>
      <c r="D608" s="110">
        <v>1</v>
      </c>
      <c r="E608" s="126" t="s">
        <v>74</v>
      </c>
      <c r="F608" s="126" t="s">
        <v>74</v>
      </c>
      <c r="G608" s="111" t="s">
        <v>171</v>
      </c>
    </row>
    <row r="609" spans="2:7">
      <c r="B609" s="135">
        <v>610708</v>
      </c>
      <c r="C609" s="110">
        <v>6</v>
      </c>
      <c r="D609" s="110">
        <v>1</v>
      </c>
      <c r="E609" s="126" t="s">
        <v>74</v>
      </c>
      <c r="F609" s="126" t="s">
        <v>76</v>
      </c>
      <c r="G609" s="111" t="s">
        <v>172</v>
      </c>
    </row>
    <row r="610" spans="2:7">
      <c r="B610" s="135">
        <v>610709</v>
      </c>
      <c r="C610" s="110">
        <v>6</v>
      </c>
      <c r="D610" s="110">
        <v>1</v>
      </c>
      <c r="E610" s="126" t="s">
        <v>74</v>
      </c>
      <c r="F610" s="126" t="s">
        <v>78</v>
      </c>
      <c r="G610" s="111" t="s">
        <v>173</v>
      </c>
    </row>
    <row r="611" spans="2:7">
      <c r="B611" s="135">
        <v>610710</v>
      </c>
      <c r="C611" s="110">
        <v>6</v>
      </c>
      <c r="D611" s="110">
        <v>1</v>
      </c>
      <c r="E611" s="126" t="s">
        <v>74</v>
      </c>
      <c r="F611" s="110">
        <v>10</v>
      </c>
      <c r="G611" s="111" t="s">
        <v>174</v>
      </c>
    </row>
    <row r="612" spans="2:7">
      <c r="B612" s="135">
        <v>610711</v>
      </c>
      <c r="C612" s="110">
        <v>6</v>
      </c>
      <c r="D612" s="110">
        <v>1</v>
      </c>
      <c r="E612" s="126" t="s">
        <v>74</v>
      </c>
      <c r="F612" s="110">
        <v>11</v>
      </c>
      <c r="G612" s="111" t="s">
        <v>175</v>
      </c>
    </row>
    <row r="613" spans="2:7">
      <c r="B613" s="135">
        <v>610799</v>
      </c>
      <c r="C613" s="110">
        <v>6</v>
      </c>
      <c r="D613" s="110">
        <v>1</v>
      </c>
      <c r="E613" s="126" t="s">
        <v>74</v>
      </c>
      <c r="F613" s="110">
        <v>99</v>
      </c>
      <c r="G613" s="111" t="s">
        <v>177</v>
      </c>
    </row>
    <row r="614" spans="2:7">
      <c r="B614" s="135">
        <v>6199</v>
      </c>
      <c r="C614" s="117">
        <v>6</v>
      </c>
      <c r="D614" s="117">
        <v>1</v>
      </c>
      <c r="E614" s="128">
        <v>99</v>
      </c>
      <c r="F614" s="129"/>
      <c r="G614" s="120" t="s">
        <v>178</v>
      </c>
    </row>
    <row r="615" spans="2:7">
      <c r="B615" s="135">
        <v>619901</v>
      </c>
      <c r="C615" s="110">
        <v>6</v>
      </c>
      <c r="D615" s="110">
        <v>1</v>
      </c>
      <c r="E615" s="110">
        <v>99</v>
      </c>
      <c r="F615" s="126" t="s">
        <v>64</v>
      </c>
      <c r="G615" s="111" t="s">
        <v>590</v>
      </c>
    </row>
    <row r="616" spans="2:7">
      <c r="B616" s="135">
        <v>63</v>
      </c>
      <c r="C616" s="113">
        <v>6</v>
      </c>
      <c r="D616" s="114">
        <v>3</v>
      </c>
      <c r="E616" s="115"/>
      <c r="F616" s="116"/>
      <c r="G616" s="125" t="s">
        <v>591</v>
      </c>
    </row>
    <row r="617" spans="2:7">
      <c r="B617" s="135">
        <v>6301</v>
      </c>
      <c r="C617" s="117">
        <v>6</v>
      </c>
      <c r="D617" s="117">
        <v>3</v>
      </c>
      <c r="E617" s="126" t="s">
        <v>64</v>
      </c>
      <c r="F617" s="119"/>
      <c r="G617" s="120" t="s">
        <v>239</v>
      </c>
    </row>
    <row r="618" spans="2:7">
      <c r="B618" s="135">
        <v>630101</v>
      </c>
      <c r="C618" s="110">
        <v>6</v>
      </c>
      <c r="D618" s="110">
        <v>3</v>
      </c>
      <c r="E618" s="126" t="s">
        <v>64</v>
      </c>
      <c r="F618" s="126" t="s">
        <v>64</v>
      </c>
      <c r="G618" s="111" t="s">
        <v>240</v>
      </c>
    </row>
    <row r="619" spans="2:7">
      <c r="B619" s="135">
        <v>630102</v>
      </c>
      <c r="C619" s="110">
        <v>6</v>
      </c>
      <c r="D619" s="110">
        <v>3</v>
      </c>
      <c r="E619" s="126" t="s">
        <v>64</v>
      </c>
      <c r="F619" s="126" t="s">
        <v>66</v>
      </c>
      <c r="G619" s="111" t="s">
        <v>241</v>
      </c>
    </row>
    <row r="620" spans="2:7">
      <c r="B620" s="135">
        <v>630104</v>
      </c>
      <c r="C620" s="110">
        <v>6</v>
      </c>
      <c r="D620" s="110">
        <v>3</v>
      </c>
      <c r="E620" s="126" t="s">
        <v>64</v>
      </c>
      <c r="F620" s="126" t="s">
        <v>86</v>
      </c>
      <c r="G620" s="111" t="s">
        <v>242</v>
      </c>
    </row>
    <row r="621" spans="2:7">
      <c r="B621" s="135">
        <v>630105</v>
      </c>
      <c r="C621" s="110">
        <v>6</v>
      </c>
      <c r="D621" s="110">
        <v>3</v>
      </c>
      <c r="E621" s="126" t="s">
        <v>64</v>
      </c>
      <c r="F621" s="126" t="s">
        <v>70</v>
      </c>
      <c r="G621" s="111" t="s">
        <v>243</v>
      </c>
    </row>
    <row r="622" spans="2:7">
      <c r="B622" s="135">
        <v>630106</v>
      </c>
      <c r="C622" s="110">
        <v>6</v>
      </c>
      <c r="D622" s="110">
        <v>3</v>
      </c>
      <c r="E622" s="126" t="s">
        <v>64</v>
      </c>
      <c r="F622" s="126" t="s">
        <v>72</v>
      </c>
      <c r="G622" s="111" t="s">
        <v>244</v>
      </c>
    </row>
    <row r="623" spans="2:7">
      <c r="B623" s="135">
        <v>6302</v>
      </c>
      <c r="C623" s="117">
        <v>6</v>
      </c>
      <c r="D623" s="117">
        <v>3</v>
      </c>
      <c r="E623" s="126" t="s">
        <v>66</v>
      </c>
      <c r="F623" s="119"/>
      <c r="G623" s="120" t="s">
        <v>245</v>
      </c>
    </row>
    <row r="624" spans="2:7">
      <c r="B624" s="135">
        <v>630201</v>
      </c>
      <c r="C624" s="110">
        <v>6</v>
      </c>
      <c r="D624" s="110">
        <v>3</v>
      </c>
      <c r="E624" s="126" t="s">
        <v>66</v>
      </c>
      <c r="F624" s="126" t="s">
        <v>64</v>
      </c>
      <c r="G624" s="111" t="s">
        <v>246</v>
      </c>
    </row>
    <row r="625" spans="2:7">
      <c r="B625" s="135">
        <v>630202</v>
      </c>
      <c r="C625" s="110">
        <v>6</v>
      </c>
      <c r="D625" s="110">
        <v>3</v>
      </c>
      <c r="E625" s="126" t="s">
        <v>66</v>
      </c>
      <c r="F625" s="126" t="s">
        <v>66</v>
      </c>
      <c r="G625" s="111" t="s">
        <v>247</v>
      </c>
    </row>
    <row r="626" spans="2:7">
      <c r="B626" s="135">
        <v>630203</v>
      </c>
      <c r="C626" s="110">
        <v>6</v>
      </c>
      <c r="D626" s="110">
        <v>3</v>
      </c>
      <c r="E626" s="126" t="s">
        <v>66</v>
      </c>
      <c r="F626" s="126" t="s">
        <v>68</v>
      </c>
      <c r="G626" s="111" t="s">
        <v>248</v>
      </c>
    </row>
    <row r="627" spans="2:7" ht="36">
      <c r="B627" s="135">
        <v>630204</v>
      </c>
      <c r="C627" s="110">
        <v>6</v>
      </c>
      <c r="D627" s="110">
        <v>3</v>
      </c>
      <c r="E627" s="126" t="s">
        <v>66</v>
      </c>
      <c r="F627" s="126" t="s">
        <v>86</v>
      </c>
      <c r="G627" s="112" t="s">
        <v>592</v>
      </c>
    </row>
    <row r="628" spans="2:7">
      <c r="B628" s="135">
        <v>630207</v>
      </c>
      <c r="C628" s="110">
        <v>6</v>
      </c>
      <c r="D628" s="110">
        <v>3</v>
      </c>
      <c r="E628" s="126" t="s">
        <v>66</v>
      </c>
      <c r="F628" s="126" t="s">
        <v>74</v>
      </c>
      <c r="G628" s="111" t="s">
        <v>593</v>
      </c>
    </row>
    <row r="629" spans="2:7">
      <c r="B629" s="135">
        <v>630208</v>
      </c>
      <c r="C629" s="110">
        <v>6</v>
      </c>
      <c r="D629" s="110">
        <v>3</v>
      </c>
      <c r="E629" s="126" t="s">
        <v>66</v>
      </c>
      <c r="F629" s="126" t="s">
        <v>76</v>
      </c>
      <c r="G629" s="111" t="s">
        <v>594</v>
      </c>
    </row>
    <row r="630" spans="2:7" ht="24">
      <c r="B630" s="135">
        <v>630209</v>
      </c>
      <c r="C630" s="110">
        <v>6</v>
      </c>
      <c r="D630" s="110">
        <v>3</v>
      </c>
      <c r="E630" s="126" t="s">
        <v>66</v>
      </c>
      <c r="F630" s="126" t="s">
        <v>78</v>
      </c>
      <c r="G630" s="112" t="s">
        <v>595</v>
      </c>
    </row>
    <row r="631" spans="2:7">
      <c r="B631" s="135">
        <v>630210</v>
      </c>
      <c r="C631" s="110">
        <v>6</v>
      </c>
      <c r="D631" s="110">
        <v>3</v>
      </c>
      <c r="E631" s="126" t="s">
        <v>66</v>
      </c>
      <c r="F631" s="110">
        <v>10</v>
      </c>
      <c r="G631" s="111" t="s">
        <v>255</v>
      </c>
    </row>
    <row r="632" spans="2:7">
      <c r="B632" s="135">
        <v>630212</v>
      </c>
      <c r="C632" s="110">
        <v>6</v>
      </c>
      <c r="D632" s="110">
        <v>3</v>
      </c>
      <c r="E632" s="126" t="s">
        <v>66</v>
      </c>
      <c r="F632" s="110">
        <v>12</v>
      </c>
      <c r="G632" s="111" t="s">
        <v>256</v>
      </c>
    </row>
    <row r="633" spans="2:7">
      <c r="B633" s="135">
        <v>630217</v>
      </c>
      <c r="C633" s="110">
        <v>6</v>
      </c>
      <c r="D633" s="110">
        <v>3</v>
      </c>
      <c r="E633" s="126" t="s">
        <v>66</v>
      </c>
      <c r="F633" s="110">
        <v>17</v>
      </c>
      <c r="G633" s="111" t="s">
        <v>259</v>
      </c>
    </row>
    <row r="634" spans="2:7">
      <c r="B634" s="135">
        <v>630218</v>
      </c>
      <c r="C634" s="110">
        <v>6</v>
      </c>
      <c r="D634" s="110">
        <v>3</v>
      </c>
      <c r="E634" s="126" t="s">
        <v>66</v>
      </c>
      <c r="F634" s="110">
        <v>18</v>
      </c>
      <c r="G634" s="111" t="s">
        <v>260</v>
      </c>
    </row>
    <row r="635" spans="2:7">
      <c r="B635" s="135">
        <v>630219</v>
      </c>
      <c r="C635" s="110">
        <v>6</v>
      </c>
      <c r="D635" s="110">
        <v>3</v>
      </c>
      <c r="E635" s="126" t="s">
        <v>66</v>
      </c>
      <c r="F635" s="110">
        <v>19</v>
      </c>
      <c r="G635" s="111" t="s">
        <v>261</v>
      </c>
    </row>
    <row r="636" spans="2:7">
      <c r="B636" s="135">
        <v>630220</v>
      </c>
      <c r="C636" s="110">
        <v>6</v>
      </c>
      <c r="D636" s="110">
        <v>3</v>
      </c>
      <c r="E636" s="126" t="s">
        <v>66</v>
      </c>
      <c r="F636" s="110">
        <v>20</v>
      </c>
      <c r="G636" s="111" t="s">
        <v>596</v>
      </c>
    </row>
    <row r="637" spans="2:7">
      <c r="B637" s="135">
        <v>630221</v>
      </c>
      <c r="C637" s="110">
        <v>6</v>
      </c>
      <c r="D637" s="110">
        <v>3</v>
      </c>
      <c r="E637" s="126" t="s">
        <v>66</v>
      </c>
      <c r="F637" s="110">
        <v>21</v>
      </c>
      <c r="G637" s="111" t="s">
        <v>263</v>
      </c>
    </row>
    <row r="638" spans="2:7">
      <c r="B638" s="135">
        <v>630222</v>
      </c>
      <c r="C638" s="110">
        <v>6</v>
      </c>
      <c r="D638" s="110">
        <v>3</v>
      </c>
      <c r="E638" s="126" t="s">
        <v>66</v>
      </c>
      <c r="F638" s="110">
        <v>22</v>
      </c>
      <c r="G638" s="111" t="s">
        <v>264</v>
      </c>
    </row>
    <row r="639" spans="2:7">
      <c r="B639" s="135">
        <v>630223</v>
      </c>
      <c r="C639" s="110">
        <v>6</v>
      </c>
      <c r="D639" s="110">
        <v>3</v>
      </c>
      <c r="E639" s="126" t="s">
        <v>66</v>
      </c>
      <c r="F639" s="110">
        <v>23</v>
      </c>
      <c r="G639" s="111" t="s">
        <v>265</v>
      </c>
    </row>
    <row r="640" spans="2:7">
      <c r="B640" s="135">
        <v>630224</v>
      </c>
      <c r="C640" s="110">
        <v>6</v>
      </c>
      <c r="D640" s="110">
        <v>3</v>
      </c>
      <c r="E640" s="126" t="s">
        <v>66</v>
      </c>
      <c r="F640" s="110">
        <v>24</v>
      </c>
      <c r="G640" s="111" t="s">
        <v>266</v>
      </c>
    </row>
    <row r="641" spans="2:7" ht="24">
      <c r="B641" s="135">
        <v>630225</v>
      </c>
      <c r="C641" s="110">
        <v>6</v>
      </c>
      <c r="D641" s="110">
        <v>3</v>
      </c>
      <c r="E641" s="126" t="s">
        <v>66</v>
      </c>
      <c r="F641" s="110">
        <v>25</v>
      </c>
      <c r="G641" s="112" t="s">
        <v>597</v>
      </c>
    </row>
    <row r="642" spans="2:7">
      <c r="B642" s="135">
        <v>630226</v>
      </c>
      <c r="C642" s="110">
        <v>6</v>
      </c>
      <c r="D642" s="110">
        <v>3</v>
      </c>
      <c r="E642" s="126" t="s">
        <v>66</v>
      </c>
      <c r="F642" s="110">
        <v>26</v>
      </c>
      <c r="G642" s="111" t="s">
        <v>268</v>
      </c>
    </row>
    <row r="643" spans="2:7">
      <c r="B643" s="135">
        <v>630227</v>
      </c>
      <c r="C643" s="110">
        <v>6</v>
      </c>
      <c r="D643" s="110">
        <v>3</v>
      </c>
      <c r="E643" s="126" t="s">
        <v>66</v>
      </c>
      <c r="F643" s="110">
        <v>27</v>
      </c>
      <c r="G643" s="111" t="s">
        <v>269</v>
      </c>
    </row>
    <row r="644" spans="2:7" ht="36">
      <c r="B644" s="135">
        <v>630228</v>
      </c>
      <c r="C644" s="132">
        <v>6</v>
      </c>
      <c r="D644" s="132">
        <v>3</v>
      </c>
      <c r="E644" s="126" t="s">
        <v>66</v>
      </c>
      <c r="F644" s="132">
        <v>28</v>
      </c>
      <c r="G644" s="133" t="s">
        <v>598</v>
      </c>
    </row>
    <row r="645" spans="2:7">
      <c r="B645" s="135">
        <v>630229</v>
      </c>
      <c r="C645" s="110">
        <v>6</v>
      </c>
      <c r="D645" s="110">
        <v>3</v>
      </c>
      <c r="E645" s="126" t="s">
        <v>66</v>
      </c>
      <c r="F645" s="110">
        <v>29</v>
      </c>
      <c r="G645" s="111" t="s">
        <v>271</v>
      </c>
    </row>
    <row r="646" spans="2:7">
      <c r="B646" s="135">
        <v>630230</v>
      </c>
      <c r="C646" s="110">
        <v>6</v>
      </c>
      <c r="D646" s="110">
        <v>3</v>
      </c>
      <c r="E646" s="126" t="s">
        <v>66</v>
      </c>
      <c r="F646" s="110">
        <v>30</v>
      </c>
      <c r="G646" s="111" t="s">
        <v>272</v>
      </c>
    </row>
    <row r="647" spans="2:7" ht="24">
      <c r="B647" s="135">
        <v>630231</v>
      </c>
      <c r="C647" s="110">
        <v>6</v>
      </c>
      <c r="D647" s="110">
        <v>3</v>
      </c>
      <c r="E647" s="126" t="s">
        <v>66</v>
      </c>
      <c r="F647" s="110">
        <v>31</v>
      </c>
      <c r="G647" s="112" t="s">
        <v>273</v>
      </c>
    </row>
    <row r="648" spans="2:7">
      <c r="B648" s="135">
        <v>630232</v>
      </c>
      <c r="C648" s="110">
        <v>6</v>
      </c>
      <c r="D648" s="110">
        <v>3</v>
      </c>
      <c r="E648" s="126" t="s">
        <v>66</v>
      </c>
      <c r="F648" s="110">
        <v>32</v>
      </c>
      <c r="G648" s="111" t="s">
        <v>274</v>
      </c>
    </row>
    <row r="649" spans="2:7">
      <c r="B649" s="135">
        <v>630233</v>
      </c>
      <c r="C649" s="110">
        <v>6</v>
      </c>
      <c r="D649" s="110">
        <v>3</v>
      </c>
      <c r="E649" s="126" t="s">
        <v>66</v>
      </c>
      <c r="F649" s="110">
        <v>33</v>
      </c>
      <c r="G649" s="111" t="s">
        <v>599</v>
      </c>
    </row>
    <row r="650" spans="2:7">
      <c r="B650" s="135">
        <v>630234</v>
      </c>
      <c r="C650" s="110">
        <v>6</v>
      </c>
      <c r="D650" s="110">
        <v>3</v>
      </c>
      <c r="E650" s="126" t="s">
        <v>66</v>
      </c>
      <c r="F650" s="110">
        <v>34</v>
      </c>
      <c r="G650" s="111" t="s">
        <v>276</v>
      </c>
    </row>
    <row r="651" spans="2:7">
      <c r="B651" s="135">
        <v>630235</v>
      </c>
      <c r="C651" s="110">
        <v>6</v>
      </c>
      <c r="D651" s="110">
        <v>3</v>
      </c>
      <c r="E651" s="126" t="s">
        <v>66</v>
      </c>
      <c r="F651" s="110">
        <v>35</v>
      </c>
      <c r="G651" s="111" t="s">
        <v>277</v>
      </c>
    </row>
    <row r="652" spans="2:7">
      <c r="B652" s="135">
        <v>630236</v>
      </c>
      <c r="C652" s="110">
        <v>6</v>
      </c>
      <c r="D652" s="110">
        <v>3</v>
      </c>
      <c r="E652" s="126" t="s">
        <v>66</v>
      </c>
      <c r="F652" s="110">
        <v>36</v>
      </c>
      <c r="G652" s="111" t="s">
        <v>278</v>
      </c>
    </row>
    <row r="653" spans="2:7">
      <c r="B653" s="135">
        <v>630237</v>
      </c>
      <c r="C653" s="110">
        <v>6</v>
      </c>
      <c r="D653" s="110">
        <v>3</v>
      </c>
      <c r="E653" s="126" t="s">
        <v>66</v>
      </c>
      <c r="F653" s="110">
        <v>37</v>
      </c>
      <c r="G653" s="111" t="s">
        <v>279</v>
      </c>
    </row>
    <row r="654" spans="2:7">
      <c r="B654" s="135">
        <v>630238</v>
      </c>
      <c r="C654" s="110">
        <v>6</v>
      </c>
      <c r="D654" s="110">
        <v>3</v>
      </c>
      <c r="E654" s="126" t="s">
        <v>66</v>
      </c>
      <c r="F654" s="110">
        <v>38</v>
      </c>
      <c r="G654" s="111" t="s">
        <v>280</v>
      </c>
    </row>
    <row r="655" spans="2:7" ht="24">
      <c r="B655" s="135">
        <v>630241</v>
      </c>
      <c r="C655" s="110">
        <v>6</v>
      </c>
      <c r="D655" s="110">
        <v>3</v>
      </c>
      <c r="E655" s="126" t="s">
        <v>66</v>
      </c>
      <c r="F655" s="110">
        <v>41</v>
      </c>
      <c r="G655" s="112" t="s">
        <v>600</v>
      </c>
    </row>
    <row r="656" spans="2:7" ht="24">
      <c r="B656" s="135">
        <v>630242</v>
      </c>
      <c r="C656" s="110">
        <v>6</v>
      </c>
      <c r="D656" s="110">
        <v>3</v>
      </c>
      <c r="E656" s="126" t="s">
        <v>66</v>
      </c>
      <c r="F656" s="110">
        <v>42</v>
      </c>
      <c r="G656" s="112" t="s">
        <v>601</v>
      </c>
    </row>
    <row r="657" spans="2:7">
      <c r="B657" s="135">
        <v>630243</v>
      </c>
      <c r="C657" s="110">
        <v>6</v>
      </c>
      <c r="D657" s="110">
        <v>3</v>
      </c>
      <c r="E657" s="126" t="s">
        <v>66</v>
      </c>
      <c r="F657" s="110">
        <v>43</v>
      </c>
      <c r="G657" s="111" t="s">
        <v>285</v>
      </c>
    </row>
    <row r="658" spans="2:7">
      <c r="B658" s="135">
        <v>630244</v>
      </c>
      <c r="C658" s="110">
        <v>6</v>
      </c>
      <c r="D658" s="110">
        <v>3</v>
      </c>
      <c r="E658" s="126" t="s">
        <v>66</v>
      </c>
      <c r="F658" s="110">
        <v>44</v>
      </c>
      <c r="G658" s="111" t="s">
        <v>286</v>
      </c>
    </row>
    <row r="659" spans="2:7">
      <c r="B659" s="135">
        <v>630299</v>
      </c>
      <c r="C659" s="110">
        <v>6</v>
      </c>
      <c r="D659" s="110">
        <v>3</v>
      </c>
      <c r="E659" s="126" t="s">
        <v>66</v>
      </c>
      <c r="F659" s="110">
        <v>99</v>
      </c>
      <c r="G659" s="111" t="s">
        <v>602</v>
      </c>
    </row>
    <row r="660" spans="2:7">
      <c r="B660" s="135">
        <v>6303</v>
      </c>
      <c r="C660" s="117">
        <v>6</v>
      </c>
      <c r="D660" s="117">
        <v>3</v>
      </c>
      <c r="E660" s="126" t="s">
        <v>68</v>
      </c>
      <c r="F660" s="119"/>
      <c r="G660" s="120" t="s">
        <v>293</v>
      </c>
    </row>
    <row r="661" spans="2:7">
      <c r="B661" s="135">
        <v>630301</v>
      </c>
      <c r="C661" s="110">
        <v>6</v>
      </c>
      <c r="D661" s="110">
        <v>3</v>
      </c>
      <c r="E661" s="126" t="s">
        <v>68</v>
      </c>
      <c r="F661" s="126" t="s">
        <v>64</v>
      </c>
      <c r="G661" s="111" t="s">
        <v>294</v>
      </c>
    </row>
    <row r="662" spans="2:7">
      <c r="B662" s="135">
        <v>630302</v>
      </c>
      <c r="C662" s="110">
        <v>6</v>
      </c>
      <c r="D662" s="110">
        <v>3</v>
      </c>
      <c r="E662" s="126" t="s">
        <v>68</v>
      </c>
      <c r="F662" s="126" t="s">
        <v>66</v>
      </c>
      <c r="G662" s="111" t="s">
        <v>295</v>
      </c>
    </row>
    <row r="663" spans="2:7">
      <c r="B663" s="135">
        <v>630303</v>
      </c>
      <c r="C663" s="110">
        <v>6</v>
      </c>
      <c r="D663" s="110">
        <v>3</v>
      </c>
      <c r="E663" s="126" t="s">
        <v>68</v>
      </c>
      <c r="F663" s="126" t="s">
        <v>68</v>
      </c>
      <c r="G663" s="111" t="s">
        <v>296</v>
      </c>
    </row>
    <row r="664" spans="2:7">
      <c r="B664" s="135">
        <v>630304</v>
      </c>
      <c r="C664" s="110">
        <v>6</v>
      </c>
      <c r="D664" s="110">
        <v>3</v>
      </c>
      <c r="E664" s="126" t="s">
        <v>68</v>
      </c>
      <c r="F664" s="126" t="s">
        <v>86</v>
      </c>
      <c r="G664" s="111" t="s">
        <v>297</v>
      </c>
    </row>
    <row r="665" spans="2:7">
      <c r="B665" s="135">
        <v>630305</v>
      </c>
      <c r="C665" s="110">
        <v>6</v>
      </c>
      <c r="D665" s="110">
        <v>3</v>
      </c>
      <c r="E665" s="126" t="s">
        <v>68</v>
      </c>
      <c r="F665" s="126" t="s">
        <v>70</v>
      </c>
      <c r="G665" s="111" t="s">
        <v>298</v>
      </c>
    </row>
    <row r="666" spans="2:7">
      <c r="B666" s="135">
        <v>630306</v>
      </c>
      <c r="C666" s="110">
        <v>6</v>
      </c>
      <c r="D666" s="110">
        <v>3</v>
      </c>
      <c r="E666" s="126" t="s">
        <v>68</v>
      </c>
      <c r="F666" s="126" t="s">
        <v>72</v>
      </c>
      <c r="G666" s="111" t="s">
        <v>299</v>
      </c>
    </row>
    <row r="667" spans="2:7" ht="24">
      <c r="B667" s="135">
        <v>630307</v>
      </c>
      <c r="C667" s="110">
        <v>6</v>
      </c>
      <c r="D667" s="110">
        <v>3</v>
      </c>
      <c r="E667" s="126" t="s">
        <v>68</v>
      </c>
      <c r="F667" s="126" t="s">
        <v>74</v>
      </c>
      <c r="G667" s="112" t="s">
        <v>603</v>
      </c>
    </row>
    <row r="668" spans="2:7" ht="24">
      <c r="B668" s="135">
        <v>630308</v>
      </c>
      <c r="C668" s="110">
        <v>6</v>
      </c>
      <c r="D668" s="110">
        <v>3</v>
      </c>
      <c r="E668" s="126" t="s">
        <v>68</v>
      </c>
      <c r="F668" s="126" t="s">
        <v>76</v>
      </c>
      <c r="G668" s="112" t="s">
        <v>604</v>
      </c>
    </row>
    <row r="669" spans="2:7">
      <c r="B669" s="135">
        <v>6304</v>
      </c>
      <c r="C669" s="117">
        <v>6</v>
      </c>
      <c r="D669" s="117">
        <v>3</v>
      </c>
      <c r="E669" s="126" t="s">
        <v>86</v>
      </c>
      <c r="F669" s="119"/>
      <c r="G669" s="120" t="s">
        <v>605</v>
      </c>
    </row>
    <row r="670" spans="2:7">
      <c r="B670" s="135">
        <v>630401</v>
      </c>
      <c r="C670" s="110">
        <v>6</v>
      </c>
      <c r="D670" s="110">
        <v>3</v>
      </c>
      <c r="E670" s="126" t="s">
        <v>86</v>
      </c>
      <c r="F670" s="126" t="s">
        <v>64</v>
      </c>
      <c r="G670" s="111" t="s">
        <v>606</v>
      </c>
    </row>
    <row r="671" spans="2:7" ht="24">
      <c r="B671" s="135">
        <v>630402</v>
      </c>
      <c r="C671" s="110">
        <v>6</v>
      </c>
      <c r="D671" s="110">
        <v>3</v>
      </c>
      <c r="E671" s="126" t="s">
        <v>86</v>
      </c>
      <c r="F671" s="126" t="s">
        <v>66</v>
      </c>
      <c r="G671" s="112" t="s">
        <v>607</v>
      </c>
    </row>
    <row r="672" spans="2:7">
      <c r="B672" s="135">
        <v>630403</v>
      </c>
      <c r="C672" s="110">
        <v>6</v>
      </c>
      <c r="D672" s="110">
        <v>3</v>
      </c>
      <c r="E672" s="126" t="s">
        <v>86</v>
      </c>
      <c r="F672" s="126" t="s">
        <v>68</v>
      </c>
      <c r="G672" s="111" t="s">
        <v>608</v>
      </c>
    </row>
    <row r="673" spans="2:7">
      <c r="B673" s="135">
        <v>630404</v>
      </c>
      <c r="C673" s="110">
        <v>6</v>
      </c>
      <c r="D673" s="110">
        <v>3</v>
      </c>
      <c r="E673" s="126" t="s">
        <v>86</v>
      </c>
      <c r="F673" s="126" t="s">
        <v>86</v>
      </c>
      <c r="G673" s="111" t="s">
        <v>609</v>
      </c>
    </row>
    <row r="674" spans="2:7">
      <c r="B674" s="135">
        <v>630405</v>
      </c>
      <c r="C674" s="110">
        <v>6</v>
      </c>
      <c r="D674" s="110">
        <v>3</v>
      </c>
      <c r="E674" s="126" t="s">
        <v>86</v>
      </c>
      <c r="F674" s="126" t="s">
        <v>70</v>
      </c>
      <c r="G674" s="111" t="s">
        <v>308</v>
      </c>
    </row>
    <row r="675" spans="2:7">
      <c r="B675" s="135">
        <v>630406</v>
      </c>
      <c r="C675" s="110">
        <v>6</v>
      </c>
      <c r="D675" s="110">
        <v>3</v>
      </c>
      <c r="E675" s="126" t="s">
        <v>86</v>
      </c>
      <c r="F675" s="126" t="s">
        <v>72</v>
      </c>
      <c r="G675" s="111" t="s">
        <v>309</v>
      </c>
    </row>
    <row r="676" spans="2:7">
      <c r="B676" s="135">
        <v>630415</v>
      </c>
      <c r="C676" s="110">
        <v>6</v>
      </c>
      <c r="D676" s="110">
        <v>3</v>
      </c>
      <c r="E676" s="126" t="s">
        <v>86</v>
      </c>
      <c r="F676" s="110">
        <v>15</v>
      </c>
      <c r="G676" s="111" t="s">
        <v>313</v>
      </c>
    </row>
    <row r="677" spans="2:7">
      <c r="B677" s="135">
        <v>630417</v>
      </c>
      <c r="C677" s="110">
        <v>6</v>
      </c>
      <c r="D677" s="110">
        <v>3</v>
      </c>
      <c r="E677" s="126" t="s">
        <v>86</v>
      </c>
      <c r="F677" s="110">
        <v>17</v>
      </c>
      <c r="G677" s="111" t="s">
        <v>314</v>
      </c>
    </row>
    <row r="678" spans="2:7">
      <c r="B678" s="135">
        <v>630418</v>
      </c>
      <c r="C678" s="110">
        <v>6</v>
      </c>
      <c r="D678" s="110">
        <v>3</v>
      </c>
      <c r="E678" s="126" t="s">
        <v>86</v>
      </c>
      <c r="F678" s="110">
        <v>18</v>
      </c>
      <c r="G678" s="111" t="s">
        <v>610</v>
      </c>
    </row>
    <row r="679" spans="2:7">
      <c r="B679" s="135">
        <v>630419</v>
      </c>
      <c r="C679" s="110">
        <v>6</v>
      </c>
      <c r="D679" s="110">
        <v>3</v>
      </c>
      <c r="E679" s="126" t="s">
        <v>86</v>
      </c>
      <c r="F679" s="110">
        <v>19</v>
      </c>
      <c r="G679" s="111" t="s">
        <v>611</v>
      </c>
    </row>
    <row r="680" spans="2:7">
      <c r="B680" s="135">
        <v>630499</v>
      </c>
      <c r="C680" s="110">
        <v>6</v>
      </c>
      <c r="D680" s="110">
        <v>3</v>
      </c>
      <c r="E680" s="126" t="s">
        <v>86</v>
      </c>
      <c r="F680" s="110">
        <v>99</v>
      </c>
      <c r="G680" s="111" t="s">
        <v>323</v>
      </c>
    </row>
    <row r="681" spans="2:7">
      <c r="B681" s="135">
        <v>6305</v>
      </c>
      <c r="C681" s="117">
        <v>6</v>
      </c>
      <c r="D681" s="117">
        <v>3</v>
      </c>
      <c r="E681" s="126" t="s">
        <v>70</v>
      </c>
      <c r="F681" s="119"/>
      <c r="G681" s="120" t="s">
        <v>324</v>
      </c>
    </row>
    <row r="682" spans="2:7">
      <c r="B682" s="135">
        <v>630501</v>
      </c>
      <c r="C682" s="110">
        <v>6</v>
      </c>
      <c r="D682" s="110">
        <v>3</v>
      </c>
      <c r="E682" s="126" t="s">
        <v>70</v>
      </c>
      <c r="F682" s="126" t="s">
        <v>64</v>
      </c>
      <c r="G682" s="111" t="s">
        <v>325</v>
      </c>
    </row>
    <row r="683" spans="2:7" ht="24">
      <c r="B683" s="135">
        <v>630502</v>
      </c>
      <c r="C683" s="110">
        <v>6</v>
      </c>
      <c r="D683" s="110">
        <v>3</v>
      </c>
      <c r="E683" s="126" t="s">
        <v>70</v>
      </c>
      <c r="F683" s="126" t="s">
        <v>66</v>
      </c>
      <c r="G683" s="112" t="s">
        <v>612</v>
      </c>
    </row>
    <row r="684" spans="2:7">
      <c r="B684" s="135">
        <v>630503</v>
      </c>
      <c r="C684" s="110">
        <v>6</v>
      </c>
      <c r="D684" s="110">
        <v>3</v>
      </c>
      <c r="E684" s="126" t="s">
        <v>70</v>
      </c>
      <c r="F684" s="126" t="s">
        <v>68</v>
      </c>
      <c r="G684" s="111" t="s">
        <v>327</v>
      </c>
    </row>
    <row r="685" spans="2:7">
      <c r="B685" s="135">
        <v>630504</v>
      </c>
      <c r="C685" s="110">
        <v>6</v>
      </c>
      <c r="D685" s="110">
        <v>3</v>
      </c>
      <c r="E685" s="126" t="s">
        <v>70</v>
      </c>
      <c r="F685" s="126" t="s">
        <v>86</v>
      </c>
      <c r="G685" s="111" t="s">
        <v>613</v>
      </c>
    </row>
    <row r="686" spans="2:7">
      <c r="B686" s="135">
        <v>630505</v>
      </c>
      <c r="C686" s="110">
        <v>6</v>
      </c>
      <c r="D686" s="110">
        <v>3</v>
      </c>
      <c r="E686" s="126" t="s">
        <v>70</v>
      </c>
      <c r="F686" s="126" t="s">
        <v>70</v>
      </c>
      <c r="G686" s="111" t="s">
        <v>329</v>
      </c>
    </row>
    <row r="687" spans="2:7">
      <c r="B687" s="135">
        <v>630506</v>
      </c>
      <c r="C687" s="110">
        <v>6</v>
      </c>
      <c r="D687" s="110">
        <v>3</v>
      </c>
      <c r="E687" s="126" t="s">
        <v>70</v>
      </c>
      <c r="F687" s="126" t="s">
        <v>72</v>
      </c>
      <c r="G687" s="111" t="s">
        <v>330</v>
      </c>
    </row>
    <row r="688" spans="2:7">
      <c r="B688" s="135">
        <v>630515</v>
      </c>
      <c r="C688" s="110">
        <v>6</v>
      </c>
      <c r="D688" s="110">
        <v>3</v>
      </c>
      <c r="E688" s="126" t="s">
        <v>70</v>
      </c>
      <c r="F688" s="110">
        <v>15</v>
      </c>
      <c r="G688" s="111" t="s">
        <v>331</v>
      </c>
    </row>
    <row r="689" spans="2:7">
      <c r="B689" s="135">
        <v>630599</v>
      </c>
      <c r="C689" s="110">
        <v>6</v>
      </c>
      <c r="D689" s="110">
        <v>3</v>
      </c>
      <c r="E689" s="126" t="s">
        <v>70</v>
      </c>
      <c r="F689" s="110">
        <v>99</v>
      </c>
      <c r="G689" s="111" t="s">
        <v>336</v>
      </c>
    </row>
    <row r="690" spans="2:7">
      <c r="B690" s="135">
        <v>6306</v>
      </c>
      <c r="C690" s="117">
        <v>6</v>
      </c>
      <c r="D690" s="117">
        <v>3</v>
      </c>
      <c r="E690" s="126" t="s">
        <v>72</v>
      </c>
      <c r="F690" s="119"/>
      <c r="G690" s="120" t="s">
        <v>614</v>
      </c>
    </row>
    <row r="691" spans="2:7">
      <c r="B691" s="135">
        <v>630601</v>
      </c>
      <c r="C691" s="110">
        <v>6</v>
      </c>
      <c r="D691" s="110">
        <v>3</v>
      </c>
      <c r="E691" s="126" t="s">
        <v>72</v>
      </c>
      <c r="F691" s="126" t="s">
        <v>64</v>
      </c>
      <c r="G691" s="111" t="s">
        <v>338</v>
      </c>
    </row>
    <row r="692" spans="2:7">
      <c r="B692" s="135">
        <v>630602</v>
      </c>
      <c r="C692" s="110">
        <v>6</v>
      </c>
      <c r="D692" s="110">
        <v>3</v>
      </c>
      <c r="E692" s="126" t="s">
        <v>72</v>
      </c>
      <c r="F692" s="126" t="s">
        <v>66</v>
      </c>
      <c r="G692" s="111" t="s">
        <v>615</v>
      </c>
    </row>
    <row r="693" spans="2:7">
      <c r="B693" s="135">
        <v>630603</v>
      </c>
      <c r="C693" s="110">
        <v>6</v>
      </c>
      <c r="D693" s="110">
        <v>3</v>
      </c>
      <c r="E693" s="126" t="s">
        <v>72</v>
      </c>
      <c r="F693" s="126" t="s">
        <v>68</v>
      </c>
      <c r="G693" s="111" t="s">
        <v>616</v>
      </c>
    </row>
    <row r="694" spans="2:7">
      <c r="B694" s="135">
        <v>630604</v>
      </c>
      <c r="C694" s="110">
        <v>6</v>
      </c>
      <c r="D694" s="110">
        <v>3</v>
      </c>
      <c r="E694" s="126" t="s">
        <v>72</v>
      </c>
      <c r="F694" s="126" t="s">
        <v>86</v>
      </c>
      <c r="G694" s="111" t="s">
        <v>341</v>
      </c>
    </row>
    <row r="695" spans="2:7">
      <c r="B695" s="135">
        <v>630605</v>
      </c>
      <c r="C695" s="110">
        <v>6</v>
      </c>
      <c r="D695" s="110">
        <v>3</v>
      </c>
      <c r="E695" s="126" t="s">
        <v>72</v>
      </c>
      <c r="F695" s="126" t="s">
        <v>70</v>
      </c>
      <c r="G695" s="111" t="s">
        <v>342</v>
      </c>
    </row>
    <row r="696" spans="2:7">
      <c r="B696" s="135">
        <v>630606</v>
      </c>
      <c r="C696" s="110">
        <v>6</v>
      </c>
      <c r="D696" s="110">
        <v>3</v>
      </c>
      <c r="E696" s="126" t="s">
        <v>72</v>
      </c>
      <c r="F696" s="126" t="s">
        <v>72</v>
      </c>
      <c r="G696" s="111" t="s">
        <v>343</v>
      </c>
    </row>
    <row r="697" spans="2:7">
      <c r="B697" s="135">
        <v>630607</v>
      </c>
      <c r="C697" s="110">
        <v>6</v>
      </c>
      <c r="D697" s="110">
        <v>3</v>
      </c>
      <c r="E697" s="126" t="s">
        <v>72</v>
      </c>
      <c r="F697" s="126" t="s">
        <v>74</v>
      </c>
      <c r="G697" s="111" t="s">
        <v>344</v>
      </c>
    </row>
    <row r="698" spans="2:7" ht="24">
      <c r="B698" s="135">
        <v>630608</v>
      </c>
      <c r="C698" s="110">
        <v>6</v>
      </c>
      <c r="D698" s="110">
        <v>3</v>
      </c>
      <c r="E698" s="126" t="s">
        <v>72</v>
      </c>
      <c r="F698" s="126" t="s">
        <v>76</v>
      </c>
      <c r="G698" s="112" t="s">
        <v>617</v>
      </c>
    </row>
    <row r="699" spans="2:7">
      <c r="B699" s="135">
        <v>630609</v>
      </c>
      <c r="C699" s="110">
        <v>6</v>
      </c>
      <c r="D699" s="110">
        <v>3</v>
      </c>
      <c r="E699" s="126" t="s">
        <v>72</v>
      </c>
      <c r="F699" s="126" t="s">
        <v>78</v>
      </c>
      <c r="G699" s="111" t="s">
        <v>256</v>
      </c>
    </row>
    <row r="700" spans="2:7">
      <c r="B700" s="135">
        <v>630610</v>
      </c>
      <c r="C700" s="110">
        <v>6</v>
      </c>
      <c r="D700" s="110">
        <v>3</v>
      </c>
      <c r="E700" s="126" t="s">
        <v>72</v>
      </c>
      <c r="F700" s="110">
        <v>10</v>
      </c>
      <c r="G700" s="111" t="s">
        <v>265</v>
      </c>
    </row>
    <row r="701" spans="2:7">
      <c r="B701" s="135">
        <v>6307</v>
      </c>
      <c r="C701" s="117">
        <v>6</v>
      </c>
      <c r="D701" s="117">
        <v>3</v>
      </c>
      <c r="E701" s="126" t="s">
        <v>74</v>
      </c>
      <c r="F701" s="119"/>
      <c r="G701" s="120" t="s">
        <v>349</v>
      </c>
    </row>
    <row r="702" spans="2:7">
      <c r="B702" s="135">
        <v>630701</v>
      </c>
      <c r="C702" s="110">
        <v>6</v>
      </c>
      <c r="D702" s="110">
        <v>3</v>
      </c>
      <c r="E702" s="126" t="s">
        <v>74</v>
      </c>
      <c r="F702" s="126" t="s">
        <v>64</v>
      </c>
      <c r="G702" s="111" t="s">
        <v>350</v>
      </c>
    </row>
    <row r="703" spans="2:7">
      <c r="B703" s="135">
        <v>630702</v>
      </c>
      <c r="C703" s="110">
        <v>6</v>
      </c>
      <c r="D703" s="110">
        <v>3</v>
      </c>
      <c r="E703" s="126" t="s">
        <v>74</v>
      </c>
      <c r="F703" s="126" t="s">
        <v>66</v>
      </c>
      <c r="G703" s="111" t="s">
        <v>351</v>
      </c>
    </row>
    <row r="704" spans="2:7">
      <c r="B704" s="135">
        <v>630703</v>
      </c>
      <c r="C704" s="110">
        <v>6</v>
      </c>
      <c r="D704" s="110">
        <v>3</v>
      </c>
      <c r="E704" s="126" t="s">
        <v>74</v>
      </c>
      <c r="F704" s="126" t="s">
        <v>68</v>
      </c>
      <c r="G704" s="111" t="s">
        <v>352</v>
      </c>
    </row>
    <row r="705" spans="2:7">
      <c r="B705" s="135">
        <v>630704</v>
      </c>
      <c r="C705" s="110">
        <v>6</v>
      </c>
      <c r="D705" s="110">
        <v>3</v>
      </c>
      <c r="E705" s="126" t="s">
        <v>74</v>
      </c>
      <c r="F705" s="126" t="s">
        <v>86</v>
      </c>
      <c r="G705" s="111" t="s">
        <v>353</v>
      </c>
    </row>
    <row r="706" spans="2:7">
      <c r="B706" s="135">
        <v>6308</v>
      </c>
      <c r="C706" s="117">
        <v>6</v>
      </c>
      <c r="D706" s="117">
        <v>3</v>
      </c>
      <c r="E706" s="126" t="s">
        <v>76</v>
      </c>
      <c r="F706" s="119"/>
      <c r="G706" s="120" t="s">
        <v>618</v>
      </c>
    </row>
    <row r="707" spans="2:7">
      <c r="B707" s="135">
        <v>630801</v>
      </c>
      <c r="C707" s="110">
        <v>6</v>
      </c>
      <c r="D707" s="110">
        <v>3</v>
      </c>
      <c r="E707" s="126" t="s">
        <v>76</v>
      </c>
      <c r="F707" s="126" t="s">
        <v>64</v>
      </c>
      <c r="G707" s="111" t="s">
        <v>355</v>
      </c>
    </row>
    <row r="708" spans="2:7">
      <c r="B708" s="135">
        <v>630802</v>
      </c>
      <c r="C708" s="110">
        <v>6</v>
      </c>
      <c r="D708" s="110">
        <v>3</v>
      </c>
      <c r="E708" s="126" t="s">
        <v>76</v>
      </c>
      <c r="F708" s="126" t="s">
        <v>66</v>
      </c>
      <c r="G708" s="111" t="s">
        <v>619</v>
      </c>
    </row>
    <row r="709" spans="2:7">
      <c r="B709" s="135">
        <v>630803</v>
      </c>
      <c r="C709" s="110">
        <v>6</v>
      </c>
      <c r="D709" s="110">
        <v>3</v>
      </c>
      <c r="E709" s="126" t="s">
        <v>76</v>
      </c>
      <c r="F709" s="126" t="s">
        <v>68</v>
      </c>
      <c r="G709" s="111" t="s">
        <v>620</v>
      </c>
    </row>
    <row r="710" spans="2:7">
      <c r="B710" s="135">
        <v>630804</v>
      </c>
      <c r="C710" s="110">
        <v>6</v>
      </c>
      <c r="D710" s="110">
        <v>3</v>
      </c>
      <c r="E710" s="126" t="s">
        <v>76</v>
      </c>
      <c r="F710" s="126" t="s">
        <v>86</v>
      </c>
      <c r="G710" s="111" t="s">
        <v>358</v>
      </c>
    </row>
    <row r="711" spans="2:7">
      <c r="B711" s="135">
        <v>630805</v>
      </c>
      <c r="C711" s="110">
        <v>6</v>
      </c>
      <c r="D711" s="110">
        <v>3</v>
      </c>
      <c r="E711" s="126" t="s">
        <v>76</v>
      </c>
      <c r="F711" s="126" t="s">
        <v>70</v>
      </c>
      <c r="G711" s="111" t="s">
        <v>359</v>
      </c>
    </row>
    <row r="712" spans="2:7">
      <c r="B712" s="135">
        <v>630806</v>
      </c>
      <c r="C712" s="110">
        <v>6</v>
      </c>
      <c r="D712" s="110">
        <v>3</v>
      </c>
      <c r="E712" s="126" t="s">
        <v>76</v>
      </c>
      <c r="F712" s="126" t="s">
        <v>72</v>
      </c>
      <c r="G712" s="111" t="s">
        <v>621</v>
      </c>
    </row>
    <row r="713" spans="2:7">
      <c r="B713" s="135">
        <v>630807</v>
      </c>
      <c r="C713" s="110">
        <v>6</v>
      </c>
      <c r="D713" s="110">
        <v>3</v>
      </c>
      <c r="E713" s="126" t="s">
        <v>76</v>
      </c>
      <c r="F713" s="126" t="s">
        <v>74</v>
      </c>
      <c r="G713" s="111" t="s">
        <v>361</v>
      </c>
    </row>
    <row r="714" spans="2:7">
      <c r="B714" s="135">
        <v>630808</v>
      </c>
      <c r="C714" s="110">
        <v>6</v>
      </c>
      <c r="D714" s="110">
        <v>3</v>
      </c>
      <c r="E714" s="126" t="s">
        <v>76</v>
      </c>
      <c r="F714" s="126" t="s">
        <v>76</v>
      </c>
      <c r="G714" s="111" t="s">
        <v>362</v>
      </c>
    </row>
    <row r="715" spans="2:7">
      <c r="B715" s="135">
        <v>630809</v>
      </c>
      <c r="C715" s="110">
        <v>6</v>
      </c>
      <c r="D715" s="110">
        <v>3</v>
      </c>
      <c r="E715" s="126" t="s">
        <v>76</v>
      </c>
      <c r="F715" s="126" t="s">
        <v>78</v>
      </c>
      <c r="G715" s="111" t="s">
        <v>622</v>
      </c>
    </row>
    <row r="716" spans="2:7">
      <c r="B716" s="135">
        <v>630810</v>
      </c>
      <c r="C716" s="110">
        <v>6</v>
      </c>
      <c r="D716" s="110">
        <v>3</v>
      </c>
      <c r="E716" s="126" t="s">
        <v>76</v>
      </c>
      <c r="F716" s="110">
        <v>10</v>
      </c>
      <c r="G716" s="111" t="s">
        <v>364</v>
      </c>
    </row>
    <row r="717" spans="2:7" ht="24">
      <c r="B717" s="135">
        <v>630811</v>
      </c>
      <c r="C717" s="110">
        <v>6</v>
      </c>
      <c r="D717" s="110">
        <v>3</v>
      </c>
      <c r="E717" s="126" t="s">
        <v>76</v>
      </c>
      <c r="F717" s="110">
        <v>11</v>
      </c>
      <c r="G717" s="112" t="s">
        <v>623</v>
      </c>
    </row>
    <row r="718" spans="2:7">
      <c r="B718" s="135">
        <v>630812</v>
      </c>
      <c r="C718" s="110">
        <v>6</v>
      </c>
      <c r="D718" s="110">
        <v>3</v>
      </c>
      <c r="E718" s="126" t="s">
        <v>76</v>
      </c>
      <c r="F718" s="110">
        <v>12</v>
      </c>
      <c r="G718" s="111" t="s">
        <v>366</v>
      </c>
    </row>
    <row r="719" spans="2:7">
      <c r="B719" s="135">
        <v>630813</v>
      </c>
      <c r="C719" s="110">
        <v>6</v>
      </c>
      <c r="D719" s="110">
        <v>3</v>
      </c>
      <c r="E719" s="126" t="s">
        <v>76</v>
      </c>
      <c r="F719" s="110">
        <v>13</v>
      </c>
      <c r="G719" s="111" t="s">
        <v>367</v>
      </c>
    </row>
    <row r="720" spans="2:7">
      <c r="B720" s="135">
        <v>630816</v>
      </c>
      <c r="C720" s="110">
        <v>6</v>
      </c>
      <c r="D720" s="110">
        <v>3</v>
      </c>
      <c r="E720" s="126" t="s">
        <v>76</v>
      </c>
      <c r="F720" s="110">
        <v>16</v>
      </c>
      <c r="G720" s="111" t="s">
        <v>370</v>
      </c>
    </row>
    <row r="721" spans="2:7">
      <c r="B721" s="135">
        <v>630817</v>
      </c>
      <c r="C721" s="110">
        <v>6</v>
      </c>
      <c r="D721" s="110">
        <v>3</v>
      </c>
      <c r="E721" s="126" t="s">
        <v>76</v>
      </c>
      <c r="F721" s="110">
        <v>17</v>
      </c>
      <c r="G721" s="111" t="s">
        <v>371</v>
      </c>
    </row>
    <row r="722" spans="2:7" ht="24">
      <c r="B722" s="135">
        <v>630818</v>
      </c>
      <c r="C722" s="110">
        <v>6</v>
      </c>
      <c r="D722" s="110">
        <v>3</v>
      </c>
      <c r="E722" s="126" t="s">
        <v>76</v>
      </c>
      <c r="F722" s="110">
        <v>18</v>
      </c>
      <c r="G722" s="112" t="s">
        <v>372</v>
      </c>
    </row>
    <row r="723" spans="2:7">
      <c r="B723" s="135">
        <v>630819</v>
      </c>
      <c r="C723" s="110">
        <v>6</v>
      </c>
      <c r="D723" s="110">
        <v>3</v>
      </c>
      <c r="E723" s="126" t="s">
        <v>76</v>
      </c>
      <c r="F723" s="110">
        <v>19</v>
      </c>
      <c r="G723" s="111" t="s">
        <v>624</v>
      </c>
    </row>
    <row r="724" spans="2:7">
      <c r="B724" s="135">
        <v>630820</v>
      </c>
      <c r="C724" s="110">
        <v>6</v>
      </c>
      <c r="D724" s="110">
        <v>3</v>
      </c>
      <c r="E724" s="126" t="s">
        <v>76</v>
      </c>
      <c r="F724" s="110">
        <v>20</v>
      </c>
      <c r="G724" s="111" t="s">
        <v>625</v>
      </c>
    </row>
    <row r="725" spans="2:7">
      <c r="B725" s="135">
        <v>630821</v>
      </c>
      <c r="C725" s="110">
        <v>6</v>
      </c>
      <c r="D725" s="110">
        <v>3</v>
      </c>
      <c r="E725" s="126" t="s">
        <v>76</v>
      </c>
      <c r="F725" s="110">
        <v>21</v>
      </c>
      <c r="G725" s="111" t="s">
        <v>375</v>
      </c>
    </row>
    <row r="726" spans="2:7" ht="24">
      <c r="B726" s="135">
        <v>630823</v>
      </c>
      <c r="C726" s="110">
        <v>6</v>
      </c>
      <c r="D726" s="110">
        <v>3</v>
      </c>
      <c r="E726" s="126" t="s">
        <v>76</v>
      </c>
      <c r="F726" s="110">
        <v>23</v>
      </c>
      <c r="G726" s="112" t="s">
        <v>377</v>
      </c>
    </row>
    <row r="727" spans="2:7">
      <c r="B727" s="135">
        <v>630824</v>
      </c>
      <c r="C727" s="110">
        <v>6</v>
      </c>
      <c r="D727" s="110">
        <v>3</v>
      </c>
      <c r="E727" s="126" t="s">
        <v>76</v>
      </c>
      <c r="F727" s="110">
        <v>24</v>
      </c>
      <c r="G727" s="111" t="s">
        <v>626</v>
      </c>
    </row>
    <row r="728" spans="2:7">
      <c r="B728" s="135">
        <v>630825</v>
      </c>
      <c r="C728" s="110">
        <v>6</v>
      </c>
      <c r="D728" s="110">
        <v>3</v>
      </c>
      <c r="E728" s="126" t="s">
        <v>76</v>
      </c>
      <c r="F728" s="110">
        <v>25</v>
      </c>
      <c r="G728" s="111" t="s">
        <v>627</v>
      </c>
    </row>
    <row r="729" spans="2:7">
      <c r="B729" s="135">
        <v>630826</v>
      </c>
      <c r="C729" s="110">
        <v>6</v>
      </c>
      <c r="D729" s="110">
        <v>3</v>
      </c>
      <c r="E729" s="126" t="s">
        <v>76</v>
      </c>
      <c r="F729" s="110">
        <v>26</v>
      </c>
      <c r="G729" s="111" t="s">
        <v>380</v>
      </c>
    </row>
    <row r="730" spans="2:7">
      <c r="B730" s="135">
        <v>630827</v>
      </c>
      <c r="C730" s="110">
        <v>6</v>
      </c>
      <c r="D730" s="110">
        <v>3</v>
      </c>
      <c r="E730" s="126" t="s">
        <v>76</v>
      </c>
      <c r="F730" s="110">
        <v>27</v>
      </c>
      <c r="G730" s="111" t="s">
        <v>381</v>
      </c>
    </row>
    <row r="731" spans="2:7">
      <c r="B731" s="135">
        <v>630829</v>
      </c>
      <c r="C731" s="110">
        <v>6</v>
      </c>
      <c r="D731" s="110">
        <v>3</v>
      </c>
      <c r="E731" s="126" t="s">
        <v>76</v>
      </c>
      <c r="F731" s="110">
        <v>29</v>
      </c>
      <c r="G731" s="111" t="s">
        <v>628</v>
      </c>
    </row>
    <row r="732" spans="2:7">
      <c r="B732" s="135">
        <v>630830</v>
      </c>
      <c r="C732" s="110">
        <v>6</v>
      </c>
      <c r="D732" s="110">
        <v>3</v>
      </c>
      <c r="E732" s="126" t="s">
        <v>76</v>
      </c>
      <c r="F732" s="110">
        <v>30</v>
      </c>
      <c r="G732" s="111" t="s">
        <v>384</v>
      </c>
    </row>
    <row r="733" spans="2:7">
      <c r="B733" s="135">
        <v>630832</v>
      </c>
      <c r="C733" s="110">
        <v>6</v>
      </c>
      <c r="D733" s="110">
        <v>3</v>
      </c>
      <c r="E733" s="126" t="s">
        <v>76</v>
      </c>
      <c r="F733" s="110">
        <v>32</v>
      </c>
      <c r="G733" s="111" t="s">
        <v>386</v>
      </c>
    </row>
    <row r="734" spans="2:7">
      <c r="B734" s="135">
        <v>630833</v>
      </c>
      <c r="C734" s="110">
        <v>6</v>
      </c>
      <c r="D734" s="110">
        <v>3</v>
      </c>
      <c r="E734" s="126" t="s">
        <v>76</v>
      </c>
      <c r="F734" s="110">
        <v>33</v>
      </c>
      <c r="G734" s="111" t="s">
        <v>387</v>
      </c>
    </row>
    <row r="735" spans="2:7">
      <c r="B735" s="135">
        <v>630899</v>
      </c>
      <c r="C735" s="110">
        <v>6</v>
      </c>
      <c r="D735" s="110">
        <v>3</v>
      </c>
      <c r="E735" s="126" t="s">
        <v>76</v>
      </c>
      <c r="F735" s="110">
        <v>99</v>
      </c>
      <c r="G735" s="111" t="s">
        <v>629</v>
      </c>
    </row>
    <row r="736" spans="2:7">
      <c r="B736" s="135">
        <v>6309</v>
      </c>
      <c r="C736" s="117">
        <v>6</v>
      </c>
      <c r="D736" s="117">
        <v>3</v>
      </c>
      <c r="E736" s="126" t="s">
        <v>78</v>
      </c>
      <c r="F736" s="119"/>
      <c r="G736" s="120" t="s">
        <v>630</v>
      </c>
    </row>
    <row r="737" spans="2:7">
      <c r="B737" s="135">
        <v>630901</v>
      </c>
      <c r="C737" s="110">
        <v>6</v>
      </c>
      <c r="D737" s="110">
        <v>3</v>
      </c>
      <c r="E737" s="126" t="s">
        <v>78</v>
      </c>
      <c r="F737" s="126" t="s">
        <v>64</v>
      </c>
      <c r="G737" s="111" t="s">
        <v>403</v>
      </c>
    </row>
    <row r="738" spans="2:7">
      <c r="B738" s="135">
        <v>6310</v>
      </c>
      <c r="C738" s="117">
        <v>6</v>
      </c>
      <c r="D738" s="117">
        <v>3</v>
      </c>
      <c r="E738" s="128">
        <v>10</v>
      </c>
      <c r="F738" s="129"/>
      <c r="G738" s="120" t="s">
        <v>631</v>
      </c>
    </row>
    <row r="739" spans="2:7">
      <c r="B739" s="135">
        <v>631001</v>
      </c>
      <c r="C739" s="110">
        <v>6</v>
      </c>
      <c r="D739" s="110">
        <v>3</v>
      </c>
      <c r="E739" s="110">
        <v>10</v>
      </c>
      <c r="F739" s="126" t="s">
        <v>64</v>
      </c>
      <c r="G739" s="111" t="s">
        <v>632</v>
      </c>
    </row>
    <row r="740" spans="2:7">
      <c r="B740" s="135">
        <v>631002</v>
      </c>
      <c r="C740" s="110">
        <v>6</v>
      </c>
      <c r="D740" s="110">
        <v>3</v>
      </c>
      <c r="E740" s="110">
        <v>10</v>
      </c>
      <c r="F740" s="126" t="s">
        <v>66</v>
      </c>
      <c r="G740" s="111" t="s">
        <v>633</v>
      </c>
    </row>
    <row r="741" spans="2:7">
      <c r="B741" s="135">
        <v>631003</v>
      </c>
      <c r="C741" s="110">
        <v>6</v>
      </c>
      <c r="D741" s="110">
        <v>3</v>
      </c>
      <c r="E741" s="110">
        <v>10</v>
      </c>
      <c r="F741" s="126" t="s">
        <v>68</v>
      </c>
      <c r="G741" s="111" t="s">
        <v>634</v>
      </c>
    </row>
    <row r="742" spans="2:7">
      <c r="B742" s="135">
        <v>631004</v>
      </c>
      <c r="C742" s="110">
        <v>6</v>
      </c>
      <c r="D742" s="110">
        <v>3</v>
      </c>
      <c r="E742" s="110">
        <v>10</v>
      </c>
      <c r="F742" s="126" t="s">
        <v>86</v>
      </c>
      <c r="G742" s="111" t="s">
        <v>635</v>
      </c>
    </row>
    <row r="743" spans="2:7">
      <c r="B743" s="135">
        <v>631005</v>
      </c>
      <c r="C743" s="110">
        <v>6</v>
      </c>
      <c r="D743" s="110">
        <v>3</v>
      </c>
      <c r="E743" s="110">
        <v>10</v>
      </c>
      <c r="F743" s="126" t="s">
        <v>70</v>
      </c>
      <c r="G743" s="111" t="s">
        <v>636</v>
      </c>
    </row>
    <row r="744" spans="2:7">
      <c r="B744" s="135">
        <v>631006</v>
      </c>
      <c r="C744" s="110">
        <v>6</v>
      </c>
      <c r="D744" s="110">
        <v>3</v>
      </c>
      <c r="E744" s="110">
        <v>10</v>
      </c>
      <c r="F744" s="126" t="s">
        <v>72</v>
      </c>
      <c r="G744" s="111" t="s">
        <v>637</v>
      </c>
    </row>
    <row r="745" spans="2:7">
      <c r="B745" s="135">
        <v>631015</v>
      </c>
      <c r="C745" s="110">
        <v>6</v>
      </c>
      <c r="D745" s="110">
        <v>3</v>
      </c>
      <c r="E745" s="110">
        <v>10</v>
      </c>
      <c r="F745" s="110">
        <v>15</v>
      </c>
      <c r="G745" s="111" t="s">
        <v>313</v>
      </c>
    </row>
    <row r="746" spans="2:7">
      <c r="B746" s="135">
        <v>631099</v>
      </c>
      <c r="C746" s="110">
        <v>6</v>
      </c>
      <c r="D746" s="110">
        <v>3</v>
      </c>
      <c r="E746" s="110">
        <v>10</v>
      </c>
      <c r="F746" s="110">
        <v>99</v>
      </c>
      <c r="G746" s="111" t="s">
        <v>638</v>
      </c>
    </row>
    <row r="747" spans="2:7">
      <c r="B747" s="135">
        <v>6311</v>
      </c>
      <c r="C747" s="117">
        <v>6</v>
      </c>
      <c r="D747" s="117">
        <v>3</v>
      </c>
      <c r="E747" s="128">
        <v>11</v>
      </c>
      <c r="F747" s="129"/>
      <c r="G747" s="120" t="s">
        <v>639</v>
      </c>
    </row>
    <row r="748" spans="2:7">
      <c r="B748" s="135">
        <v>631101</v>
      </c>
      <c r="C748" s="110">
        <v>6</v>
      </c>
      <c r="D748" s="110">
        <v>3</v>
      </c>
      <c r="E748" s="110">
        <v>11</v>
      </c>
      <c r="F748" s="126" t="s">
        <v>64</v>
      </c>
      <c r="G748" s="111" t="s">
        <v>632</v>
      </c>
    </row>
    <row r="749" spans="2:7">
      <c r="B749" s="135">
        <v>631102</v>
      </c>
      <c r="C749" s="110">
        <v>6</v>
      </c>
      <c r="D749" s="110">
        <v>3</v>
      </c>
      <c r="E749" s="110">
        <v>11</v>
      </c>
      <c r="F749" s="126" t="s">
        <v>66</v>
      </c>
      <c r="G749" s="111" t="s">
        <v>633</v>
      </c>
    </row>
    <row r="750" spans="2:7">
      <c r="B750" s="135">
        <v>631103</v>
      </c>
      <c r="C750" s="110">
        <v>6</v>
      </c>
      <c r="D750" s="110">
        <v>3</v>
      </c>
      <c r="E750" s="110">
        <v>11</v>
      </c>
      <c r="F750" s="126" t="s">
        <v>68</v>
      </c>
      <c r="G750" s="111" t="s">
        <v>634</v>
      </c>
    </row>
    <row r="751" spans="2:7">
      <c r="B751" s="135">
        <v>631104</v>
      </c>
      <c r="C751" s="110">
        <v>6</v>
      </c>
      <c r="D751" s="110">
        <v>3</v>
      </c>
      <c r="E751" s="110">
        <v>11</v>
      </c>
      <c r="F751" s="126" t="s">
        <v>86</v>
      </c>
      <c r="G751" s="111" t="s">
        <v>636</v>
      </c>
    </row>
    <row r="752" spans="2:7">
      <c r="B752" s="135">
        <v>631105</v>
      </c>
      <c r="C752" s="110">
        <v>6</v>
      </c>
      <c r="D752" s="110">
        <v>3</v>
      </c>
      <c r="E752" s="110">
        <v>11</v>
      </c>
      <c r="F752" s="126" t="s">
        <v>70</v>
      </c>
      <c r="G752" s="111" t="s">
        <v>637</v>
      </c>
    </row>
    <row r="753" spans="2:7">
      <c r="B753" s="135">
        <v>631115</v>
      </c>
      <c r="C753" s="110">
        <v>6</v>
      </c>
      <c r="D753" s="110">
        <v>3</v>
      </c>
      <c r="E753" s="110">
        <v>11</v>
      </c>
      <c r="F753" s="110">
        <v>15</v>
      </c>
      <c r="G753" s="111" t="s">
        <v>313</v>
      </c>
    </row>
    <row r="754" spans="2:7">
      <c r="B754" s="135">
        <v>631199</v>
      </c>
      <c r="C754" s="110">
        <v>6</v>
      </c>
      <c r="D754" s="110">
        <v>3</v>
      </c>
      <c r="E754" s="110">
        <v>11</v>
      </c>
      <c r="F754" s="110">
        <v>99</v>
      </c>
      <c r="G754" s="111" t="s">
        <v>640</v>
      </c>
    </row>
    <row r="755" spans="2:7">
      <c r="B755" s="135">
        <v>6312</v>
      </c>
      <c r="C755" s="117">
        <v>6</v>
      </c>
      <c r="D755" s="117">
        <v>3</v>
      </c>
      <c r="E755" s="128">
        <v>12</v>
      </c>
      <c r="F755" s="129"/>
      <c r="G755" s="120" t="s">
        <v>641</v>
      </c>
    </row>
    <row r="756" spans="2:7">
      <c r="B756" s="135">
        <v>631201</v>
      </c>
      <c r="C756" s="110">
        <v>6</v>
      </c>
      <c r="D756" s="110">
        <v>3</v>
      </c>
      <c r="E756" s="110">
        <v>12</v>
      </c>
      <c r="F756" s="126" t="s">
        <v>64</v>
      </c>
      <c r="G756" s="111" t="s">
        <v>632</v>
      </c>
    </row>
    <row r="757" spans="2:7">
      <c r="B757" s="135">
        <v>631202</v>
      </c>
      <c r="C757" s="110">
        <v>6</v>
      </c>
      <c r="D757" s="110">
        <v>3</v>
      </c>
      <c r="E757" s="110">
        <v>12</v>
      </c>
      <c r="F757" s="126" t="s">
        <v>66</v>
      </c>
      <c r="G757" s="111" t="s">
        <v>642</v>
      </c>
    </row>
    <row r="758" spans="2:7">
      <c r="B758" s="135">
        <v>631203</v>
      </c>
      <c r="C758" s="110">
        <v>6</v>
      </c>
      <c r="D758" s="110">
        <v>3</v>
      </c>
      <c r="E758" s="110">
        <v>12</v>
      </c>
      <c r="F758" s="126" t="s">
        <v>68</v>
      </c>
      <c r="G758" s="111" t="s">
        <v>634</v>
      </c>
    </row>
    <row r="759" spans="2:7">
      <c r="B759" s="135">
        <v>631205</v>
      </c>
      <c r="C759" s="110">
        <v>6</v>
      </c>
      <c r="D759" s="110">
        <v>3</v>
      </c>
      <c r="E759" s="110">
        <v>12</v>
      </c>
      <c r="F759" s="126" t="s">
        <v>70</v>
      </c>
      <c r="G759" s="111" t="s">
        <v>643</v>
      </c>
    </row>
    <row r="760" spans="2:7">
      <c r="B760" s="135">
        <v>631207</v>
      </c>
      <c r="C760" s="110">
        <v>6</v>
      </c>
      <c r="D760" s="110">
        <v>3</v>
      </c>
      <c r="E760" s="110">
        <v>12</v>
      </c>
      <c r="F760" s="126" t="s">
        <v>74</v>
      </c>
      <c r="G760" s="111" t="s">
        <v>370</v>
      </c>
    </row>
    <row r="761" spans="2:7">
      <c r="B761" s="135">
        <v>631208</v>
      </c>
      <c r="C761" s="110">
        <v>6</v>
      </c>
      <c r="D761" s="110">
        <v>3</v>
      </c>
      <c r="E761" s="110">
        <v>12</v>
      </c>
      <c r="F761" s="126" t="s">
        <v>76</v>
      </c>
      <c r="G761" s="111" t="s">
        <v>644</v>
      </c>
    </row>
    <row r="762" spans="2:7">
      <c r="B762" s="135">
        <v>631209</v>
      </c>
      <c r="C762" s="110">
        <v>6</v>
      </c>
      <c r="D762" s="110">
        <v>3</v>
      </c>
      <c r="E762" s="110">
        <v>12</v>
      </c>
      <c r="F762" s="126" t="s">
        <v>78</v>
      </c>
      <c r="G762" s="111" t="s">
        <v>622</v>
      </c>
    </row>
    <row r="763" spans="2:7">
      <c r="B763" s="135">
        <v>631215</v>
      </c>
      <c r="C763" s="110">
        <v>6</v>
      </c>
      <c r="D763" s="110">
        <v>3</v>
      </c>
      <c r="E763" s="110">
        <v>12</v>
      </c>
      <c r="F763" s="110">
        <v>15</v>
      </c>
      <c r="G763" s="111" t="s">
        <v>313</v>
      </c>
    </row>
    <row r="764" spans="2:7">
      <c r="B764" s="135">
        <v>631216</v>
      </c>
      <c r="C764" s="110">
        <v>6</v>
      </c>
      <c r="D764" s="110">
        <v>3</v>
      </c>
      <c r="E764" s="110">
        <v>12</v>
      </c>
      <c r="F764" s="110">
        <v>16</v>
      </c>
      <c r="G764" s="111" t="s">
        <v>242</v>
      </c>
    </row>
    <row r="765" spans="2:7">
      <c r="B765" s="135">
        <v>631299</v>
      </c>
      <c r="C765" s="110">
        <v>6</v>
      </c>
      <c r="D765" s="110">
        <v>3</v>
      </c>
      <c r="E765" s="110">
        <v>12</v>
      </c>
      <c r="F765" s="110">
        <v>99</v>
      </c>
      <c r="G765" s="111" t="s">
        <v>645</v>
      </c>
    </row>
    <row r="766" spans="2:7">
      <c r="B766" s="135">
        <v>6314</v>
      </c>
      <c r="C766" s="117">
        <v>6</v>
      </c>
      <c r="D766" s="117">
        <v>3</v>
      </c>
      <c r="E766" s="128">
        <v>14</v>
      </c>
      <c r="F766" s="129"/>
      <c r="G766" s="120" t="s">
        <v>407</v>
      </c>
    </row>
    <row r="767" spans="2:7">
      <c r="B767" s="135">
        <v>631403</v>
      </c>
      <c r="C767" s="110">
        <v>6</v>
      </c>
      <c r="D767" s="110">
        <v>3</v>
      </c>
      <c r="E767" s="110">
        <v>14</v>
      </c>
      <c r="F767" s="126" t="s">
        <v>68</v>
      </c>
      <c r="G767" s="111" t="s">
        <v>646</v>
      </c>
    </row>
    <row r="768" spans="2:7">
      <c r="B768" s="135">
        <v>631404</v>
      </c>
      <c r="C768" s="110">
        <v>6</v>
      </c>
      <c r="D768" s="110">
        <v>3</v>
      </c>
      <c r="E768" s="110">
        <v>14</v>
      </c>
      <c r="F768" s="126" t="s">
        <v>86</v>
      </c>
      <c r="G768" s="111" t="s">
        <v>409</v>
      </c>
    </row>
    <row r="769" spans="2:7">
      <c r="B769" s="135">
        <v>631406</v>
      </c>
      <c r="C769" s="110">
        <v>6</v>
      </c>
      <c r="D769" s="110">
        <v>3</v>
      </c>
      <c r="E769" s="110">
        <v>14</v>
      </c>
      <c r="F769" s="126" t="s">
        <v>72</v>
      </c>
      <c r="G769" s="111" t="s">
        <v>410</v>
      </c>
    </row>
    <row r="770" spans="2:7">
      <c r="B770" s="135">
        <v>631407</v>
      </c>
      <c r="C770" s="110">
        <v>6</v>
      </c>
      <c r="D770" s="110">
        <v>3</v>
      </c>
      <c r="E770" s="110">
        <v>14</v>
      </c>
      <c r="F770" s="126" t="s">
        <v>74</v>
      </c>
      <c r="G770" s="111" t="s">
        <v>411</v>
      </c>
    </row>
    <row r="771" spans="2:7">
      <c r="B771" s="135">
        <v>631411</v>
      </c>
      <c r="C771" s="110">
        <v>6</v>
      </c>
      <c r="D771" s="110">
        <v>3</v>
      </c>
      <c r="E771" s="110">
        <v>14</v>
      </c>
      <c r="F771" s="110">
        <v>11</v>
      </c>
      <c r="G771" s="111" t="s">
        <v>413</v>
      </c>
    </row>
    <row r="772" spans="2:7">
      <c r="B772" s="135">
        <v>6315</v>
      </c>
      <c r="C772" s="117">
        <v>6</v>
      </c>
      <c r="D772" s="117">
        <v>3</v>
      </c>
      <c r="E772" s="128">
        <v>15</v>
      </c>
      <c r="F772" s="129"/>
      <c r="G772" s="120" t="s">
        <v>313</v>
      </c>
    </row>
    <row r="773" spans="2:7">
      <c r="B773" s="135">
        <v>631512</v>
      </c>
      <c r="C773" s="110">
        <v>6</v>
      </c>
      <c r="D773" s="110">
        <v>3</v>
      </c>
      <c r="E773" s="110">
        <v>15</v>
      </c>
      <c r="F773" s="110">
        <v>12</v>
      </c>
      <c r="G773" s="111" t="s">
        <v>415</v>
      </c>
    </row>
    <row r="774" spans="2:7">
      <c r="B774" s="135">
        <v>631514</v>
      </c>
      <c r="C774" s="110">
        <v>6</v>
      </c>
      <c r="D774" s="110">
        <v>3</v>
      </c>
      <c r="E774" s="110">
        <v>15</v>
      </c>
      <c r="F774" s="110">
        <v>14</v>
      </c>
      <c r="G774" s="111" t="s">
        <v>416</v>
      </c>
    </row>
    <row r="775" spans="2:7">
      <c r="B775" s="135">
        <v>631515</v>
      </c>
      <c r="C775" s="110">
        <v>6</v>
      </c>
      <c r="D775" s="110">
        <v>3</v>
      </c>
      <c r="E775" s="110">
        <v>15</v>
      </c>
      <c r="F775" s="110">
        <v>15</v>
      </c>
      <c r="G775" s="111" t="s">
        <v>417</v>
      </c>
    </row>
    <row r="776" spans="2:7">
      <c r="B776" s="135">
        <v>6399</v>
      </c>
      <c r="C776" s="117">
        <v>6</v>
      </c>
      <c r="D776" s="117">
        <v>3</v>
      </c>
      <c r="E776" s="128">
        <v>99</v>
      </c>
      <c r="F776" s="129"/>
      <c r="G776" s="120" t="s">
        <v>178</v>
      </c>
    </row>
    <row r="777" spans="2:7">
      <c r="B777" s="135">
        <v>639901</v>
      </c>
      <c r="C777" s="110">
        <v>6</v>
      </c>
      <c r="D777" s="110">
        <v>3</v>
      </c>
      <c r="E777" s="110">
        <v>99</v>
      </c>
      <c r="F777" s="126" t="s">
        <v>64</v>
      </c>
      <c r="G777" s="111" t="s">
        <v>647</v>
      </c>
    </row>
    <row r="778" spans="2:7">
      <c r="B778" s="135">
        <v>67</v>
      </c>
      <c r="C778" s="113">
        <v>6</v>
      </c>
      <c r="D778" s="114">
        <v>7</v>
      </c>
      <c r="E778" s="115"/>
      <c r="F778" s="116"/>
      <c r="G778" s="125" t="s">
        <v>648</v>
      </c>
    </row>
    <row r="779" spans="2:7">
      <c r="B779" s="135">
        <v>6701</v>
      </c>
      <c r="C779" s="117">
        <v>6</v>
      </c>
      <c r="D779" s="117">
        <v>7</v>
      </c>
      <c r="E779" s="126" t="s">
        <v>64</v>
      </c>
      <c r="F779" s="119"/>
      <c r="G779" s="120" t="s">
        <v>446</v>
      </c>
    </row>
    <row r="780" spans="2:7">
      <c r="B780" s="135">
        <v>670101</v>
      </c>
      <c r="C780" s="110">
        <v>6</v>
      </c>
      <c r="D780" s="110">
        <v>7</v>
      </c>
      <c r="E780" s="126" t="s">
        <v>64</v>
      </c>
      <c r="F780" s="126" t="s">
        <v>64</v>
      </c>
      <c r="G780" s="111" t="s">
        <v>447</v>
      </c>
    </row>
    <row r="781" spans="2:7">
      <c r="B781" s="135">
        <v>670102</v>
      </c>
      <c r="C781" s="110">
        <v>6</v>
      </c>
      <c r="D781" s="110">
        <v>7</v>
      </c>
      <c r="E781" s="126" t="s">
        <v>64</v>
      </c>
      <c r="F781" s="126" t="s">
        <v>66</v>
      </c>
      <c r="G781" s="111" t="s">
        <v>649</v>
      </c>
    </row>
    <row r="782" spans="2:7">
      <c r="B782" s="135">
        <v>670103</v>
      </c>
      <c r="C782" s="110">
        <v>6</v>
      </c>
      <c r="D782" s="110">
        <v>7</v>
      </c>
      <c r="E782" s="126" t="s">
        <v>64</v>
      </c>
      <c r="F782" s="126" t="s">
        <v>68</v>
      </c>
      <c r="G782" s="111" t="s">
        <v>650</v>
      </c>
    </row>
    <row r="783" spans="2:7">
      <c r="B783" s="135">
        <v>670104</v>
      </c>
      <c r="C783" s="110">
        <v>6</v>
      </c>
      <c r="D783" s="110">
        <v>7</v>
      </c>
      <c r="E783" s="126" t="s">
        <v>64</v>
      </c>
      <c r="F783" s="126" t="s">
        <v>86</v>
      </c>
      <c r="G783" s="111" t="s">
        <v>450</v>
      </c>
    </row>
    <row r="784" spans="2:7">
      <c r="B784" s="135">
        <v>670199</v>
      </c>
      <c r="C784" s="110">
        <v>6</v>
      </c>
      <c r="D784" s="110">
        <v>7</v>
      </c>
      <c r="E784" s="126" t="s">
        <v>64</v>
      </c>
      <c r="F784" s="110">
        <v>99</v>
      </c>
      <c r="G784" s="111" t="s">
        <v>651</v>
      </c>
    </row>
    <row r="785" spans="2:7">
      <c r="B785" s="135">
        <v>6702</v>
      </c>
      <c r="C785" s="117">
        <v>6</v>
      </c>
      <c r="D785" s="117">
        <v>7</v>
      </c>
      <c r="E785" s="126" t="s">
        <v>66</v>
      </c>
      <c r="F785" s="119"/>
      <c r="G785" s="120" t="s">
        <v>452</v>
      </c>
    </row>
    <row r="786" spans="2:7">
      <c r="B786" s="135">
        <v>670201</v>
      </c>
      <c r="C786" s="110">
        <v>6</v>
      </c>
      <c r="D786" s="110">
        <v>7</v>
      </c>
      <c r="E786" s="126" t="s">
        <v>66</v>
      </c>
      <c r="F786" s="126" t="s">
        <v>64</v>
      </c>
      <c r="G786" s="111" t="s">
        <v>453</v>
      </c>
    </row>
    <row r="787" spans="2:7">
      <c r="B787" s="135">
        <v>670204</v>
      </c>
      <c r="C787" s="110">
        <v>6</v>
      </c>
      <c r="D787" s="110">
        <v>7</v>
      </c>
      <c r="E787" s="126" t="s">
        <v>66</v>
      </c>
      <c r="F787" s="126" t="s">
        <v>86</v>
      </c>
      <c r="G787" s="111" t="s">
        <v>652</v>
      </c>
    </row>
    <row r="788" spans="2:7">
      <c r="B788" s="135">
        <v>670205</v>
      </c>
      <c r="C788" s="110">
        <v>6</v>
      </c>
      <c r="D788" s="110">
        <v>7</v>
      </c>
      <c r="E788" s="126" t="s">
        <v>66</v>
      </c>
      <c r="F788" s="126" t="s">
        <v>70</v>
      </c>
      <c r="G788" s="111" t="s">
        <v>457</v>
      </c>
    </row>
    <row r="789" spans="2:7">
      <c r="B789" s="135">
        <v>670216</v>
      </c>
      <c r="C789" s="110">
        <v>6</v>
      </c>
      <c r="D789" s="110">
        <v>7</v>
      </c>
      <c r="E789" s="126" t="s">
        <v>66</v>
      </c>
      <c r="F789" s="110">
        <v>16</v>
      </c>
      <c r="G789" s="111" t="s">
        <v>464</v>
      </c>
    </row>
    <row r="790" spans="2:7">
      <c r="B790" s="135">
        <v>670217</v>
      </c>
      <c r="C790" s="110">
        <v>6</v>
      </c>
      <c r="D790" s="110">
        <v>7</v>
      </c>
      <c r="E790" s="126" t="s">
        <v>66</v>
      </c>
      <c r="F790" s="110">
        <v>17</v>
      </c>
      <c r="G790" s="111" t="s">
        <v>653</v>
      </c>
    </row>
    <row r="791" spans="2:7">
      <c r="B791" s="135">
        <v>670218</v>
      </c>
      <c r="C791" s="110">
        <v>6</v>
      </c>
      <c r="D791" s="110">
        <v>7</v>
      </c>
      <c r="E791" s="126" t="s">
        <v>66</v>
      </c>
      <c r="F791" s="110">
        <v>18</v>
      </c>
      <c r="G791" s="111" t="s">
        <v>466</v>
      </c>
    </row>
    <row r="792" spans="2:7">
      <c r="B792" s="135">
        <v>670299</v>
      </c>
      <c r="C792" s="110">
        <v>6</v>
      </c>
      <c r="D792" s="110">
        <v>7</v>
      </c>
      <c r="E792" s="126" t="s">
        <v>66</v>
      </c>
      <c r="F792" s="110">
        <v>99</v>
      </c>
      <c r="G792" s="111" t="s">
        <v>468</v>
      </c>
    </row>
    <row r="793" spans="2:7">
      <c r="B793" s="135">
        <v>6703</v>
      </c>
      <c r="C793" s="117">
        <v>6</v>
      </c>
      <c r="D793" s="117">
        <v>7</v>
      </c>
      <c r="E793" s="126" t="s">
        <v>68</v>
      </c>
      <c r="F793" s="119"/>
      <c r="G793" s="120" t="s">
        <v>654</v>
      </c>
    </row>
    <row r="794" spans="2:7">
      <c r="B794" s="135">
        <v>670301</v>
      </c>
      <c r="C794" s="110">
        <v>6</v>
      </c>
      <c r="D794" s="110">
        <v>7</v>
      </c>
      <c r="E794" s="126" t="s">
        <v>68</v>
      </c>
      <c r="F794" s="126" t="s">
        <v>64</v>
      </c>
      <c r="G794" s="111" t="s">
        <v>654</v>
      </c>
    </row>
    <row r="795" spans="2:7">
      <c r="B795" s="135">
        <v>6799</v>
      </c>
      <c r="C795" s="117">
        <v>6</v>
      </c>
      <c r="D795" s="117">
        <v>7</v>
      </c>
      <c r="E795" s="128">
        <v>99</v>
      </c>
      <c r="F795" s="129"/>
      <c r="G795" s="120" t="s">
        <v>178</v>
      </c>
    </row>
    <row r="796" spans="2:7">
      <c r="B796" s="135">
        <v>679901</v>
      </c>
      <c r="C796" s="110">
        <v>6</v>
      </c>
      <c r="D796" s="110">
        <v>7</v>
      </c>
      <c r="E796" s="110">
        <v>99</v>
      </c>
      <c r="F796" s="126" t="s">
        <v>64</v>
      </c>
      <c r="G796" s="111" t="s">
        <v>655</v>
      </c>
    </row>
    <row r="797" spans="2:7">
      <c r="B797" s="135">
        <v>7</v>
      </c>
      <c r="C797" s="121">
        <v>7</v>
      </c>
      <c r="D797" s="122"/>
      <c r="E797" s="122"/>
      <c r="F797" s="123"/>
      <c r="G797" s="124" t="s">
        <v>656</v>
      </c>
    </row>
    <row r="798" spans="2:7">
      <c r="B798" s="135">
        <v>71</v>
      </c>
      <c r="C798" s="113">
        <v>7</v>
      </c>
      <c r="D798" s="114">
        <v>1</v>
      </c>
      <c r="E798" s="115"/>
      <c r="F798" s="116"/>
      <c r="G798" s="125" t="s">
        <v>657</v>
      </c>
    </row>
    <row r="799" spans="2:7">
      <c r="B799" s="135">
        <v>7101</v>
      </c>
      <c r="C799" s="117">
        <v>7</v>
      </c>
      <c r="D799" s="117">
        <v>1</v>
      </c>
      <c r="E799" s="126" t="s">
        <v>64</v>
      </c>
      <c r="F799" s="119"/>
      <c r="G799" s="120" t="s">
        <v>63</v>
      </c>
    </row>
    <row r="800" spans="2:7">
      <c r="B800" s="135">
        <v>710101</v>
      </c>
      <c r="C800" s="110">
        <v>7</v>
      </c>
      <c r="D800" s="110">
        <v>1</v>
      </c>
      <c r="E800" s="126" t="s">
        <v>64</v>
      </c>
      <c r="F800" s="126" t="s">
        <v>64</v>
      </c>
      <c r="G800" s="111" t="s">
        <v>65</v>
      </c>
    </row>
    <row r="801" spans="2:7">
      <c r="B801" s="135">
        <v>710102</v>
      </c>
      <c r="C801" s="110">
        <v>7</v>
      </c>
      <c r="D801" s="110">
        <v>1</v>
      </c>
      <c r="E801" s="126" t="s">
        <v>64</v>
      </c>
      <c r="F801" s="126" t="s">
        <v>66</v>
      </c>
      <c r="G801" s="111" t="s">
        <v>67</v>
      </c>
    </row>
    <row r="802" spans="2:7">
      <c r="B802" s="135">
        <v>710103</v>
      </c>
      <c r="C802" s="110">
        <v>7</v>
      </c>
      <c r="D802" s="110">
        <v>1</v>
      </c>
      <c r="E802" s="126" t="s">
        <v>64</v>
      </c>
      <c r="F802" s="126" t="s">
        <v>68</v>
      </c>
      <c r="G802" s="111" t="s">
        <v>69</v>
      </c>
    </row>
    <row r="803" spans="2:7">
      <c r="B803" s="135">
        <v>710105</v>
      </c>
      <c r="C803" s="110">
        <v>7</v>
      </c>
      <c r="D803" s="110">
        <v>1</v>
      </c>
      <c r="E803" s="126" t="s">
        <v>64</v>
      </c>
      <c r="F803" s="126" t="s">
        <v>70</v>
      </c>
      <c r="G803" s="111" t="s">
        <v>71</v>
      </c>
    </row>
    <row r="804" spans="2:7">
      <c r="B804" s="135">
        <v>710106</v>
      </c>
      <c r="C804" s="110">
        <v>7</v>
      </c>
      <c r="D804" s="110">
        <v>1</v>
      </c>
      <c r="E804" s="126" t="s">
        <v>64</v>
      </c>
      <c r="F804" s="126" t="s">
        <v>72</v>
      </c>
      <c r="G804" s="111" t="s">
        <v>73</v>
      </c>
    </row>
    <row r="805" spans="2:7" ht="24">
      <c r="B805" s="135">
        <v>710108</v>
      </c>
      <c r="C805" s="110">
        <v>7</v>
      </c>
      <c r="D805" s="110">
        <v>1</v>
      </c>
      <c r="E805" s="126" t="s">
        <v>64</v>
      </c>
      <c r="F805" s="126" t="s">
        <v>76</v>
      </c>
      <c r="G805" s="112" t="s">
        <v>658</v>
      </c>
    </row>
    <row r="806" spans="2:7">
      <c r="B806" s="135">
        <v>710109</v>
      </c>
      <c r="C806" s="110">
        <v>7</v>
      </c>
      <c r="D806" s="110">
        <v>1</v>
      </c>
      <c r="E806" s="126" t="s">
        <v>64</v>
      </c>
      <c r="F806" s="126" t="s">
        <v>78</v>
      </c>
      <c r="G806" s="111" t="s">
        <v>79</v>
      </c>
    </row>
    <row r="807" spans="2:7">
      <c r="B807" s="135">
        <v>7102</v>
      </c>
      <c r="C807" s="117">
        <v>7</v>
      </c>
      <c r="D807" s="117">
        <v>1</v>
      </c>
      <c r="E807" s="126" t="s">
        <v>66</v>
      </c>
      <c r="F807" s="119"/>
      <c r="G807" s="120" t="s">
        <v>82</v>
      </c>
    </row>
    <row r="808" spans="2:7">
      <c r="B808" s="135">
        <v>710201</v>
      </c>
      <c r="C808" s="110">
        <v>7</v>
      </c>
      <c r="D808" s="110">
        <v>1</v>
      </c>
      <c r="E808" s="126" t="s">
        <v>66</v>
      </c>
      <c r="F808" s="126" t="s">
        <v>64</v>
      </c>
      <c r="G808" s="111" t="s">
        <v>83</v>
      </c>
    </row>
    <row r="809" spans="2:7">
      <c r="B809" s="135">
        <v>710203</v>
      </c>
      <c r="C809" s="110">
        <v>7</v>
      </c>
      <c r="D809" s="110">
        <v>1</v>
      </c>
      <c r="E809" s="126" t="s">
        <v>66</v>
      </c>
      <c r="F809" s="126" t="s">
        <v>68</v>
      </c>
      <c r="G809" s="111" t="s">
        <v>85</v>
      </c>
    </row>
    <row r="810" spans="2:7">
      <c r="B810" s="135">
        <v>710204</v>
      </c>
      <c r="C810" s="110">
        <v>7</v>
      </c>
      <c r="D810" s="110">
        <v>1</v>
      </c>
      <c r="E810" s="126" t="s">
        <v>66</v>
      </c>
      <c r="F810" s="126" t="s">
        <v>86</v>
      </c>
      <c r="G810" s="111" t="s">
        <v>87</v>
      </c>
    </row>
    <row r="811" spans="2:7">
      <c r="B811" s="135">
        <v>710205</v>
      </c>
      <c r="C811" s="110">
        <v>7</v>
      </c>
      <c r="D811" s="110">
        <v>1</v>
      </c>
      <c r="E811" s="126" t="s">
        <v>66</v>
      </c>
      <c r="F811" s="126" t="s">
        <v>70</v>
      </c>
      <c r="G811" s="111" t="s">
        <v>88</v>
      </c>
    </row>
    <row r="812" spans="2:7">
      <c r="B812" s="135">
        <v>710206</v>
      </c>
      <c r="C812" s="110">
        <v>7</v>
      </c>
      <c r="D812" s="110">
        <v>1</v>
      </c>
      <c r="E812" s="126" t="s">
        <v>66</v>
      </c>
      <c r="F812" s="126" t="s">
        <v>72</v>
      </c>
      <c r="G812" s="111" t="s">
        <v>89</v>
      </c>
    </row>
    <row r="813" spans="2:7">
      <c r="B813" s="135">
        <v>710207</v>
      </c>
      <c r="C813" s="110">
        <v>7</v>
      </c>
      <c r="D813" s="110">
        <v>1</v>
      </c>
      <c r="E813" s="126" t="s">
        <v>66</v>
      </c>
      <c r="F813" s="126" t="s">
        <v>74</v>
      </c>
      <c r="G813" s="111" t="s">
        <v>90</v>
      </c>
    </row>
    <row r="814" spans="2:7">
      <c r="B814" s="135">
        <v>710208</v>
      </c>
      <c r="C814" s="110">
        <v>7</v>
      </c>
      <c r="D814" s="110">
        <v>1</v>
      </c>
      <c r="E814" s="126" t="s">
        <v>66</v>
      </c>
      <c r="F814" s="126" t="s">
        <v>76</v>
      </c>
      <c r="G814" s="111" t="s">
        <v>91</v>
      </c>
    </row>
    <row r="815" spans="2:7">
      <c r="B815" s="135">
        <v>710209</v>
      </c>
      <c r="C815" s="110">
        <v>7</v>
      </c>
      <c r="D815" s="110">
        <v>1</v>
      </c>
      <c r="E815" s="126" t="s">
        <v>66</v>
      </c>
      <c r="F815" s="126" t="s">
        <v>78</v>
      </c>
      <c r="G815" s="111" t="s">
        <v>92</v>
      </c>
    </row>
    <row r="816" spans="2:7">
      <c r="B816" s="135">
        <v>710211</v>
      </c>
      <c r="C816" s="110">
        <v>7</v>
      </c>
      <c r="D816" s="110">
        <v>1</v>
      </c>
      <c r="E816" s="126" t="s">
        <v>66</v>
      </c>
      <c r="F816" s="110">
        <v>11</v>
      </c>
      <c r="G816" s="111" t="s">
        <v>95</v>
      </c>
    </row>
    <row r="817" spans="2:7">
      <c r="B817" s="135">
        <v>710212</v>
      </c>
      <c r="C817" s="110">
        <v>7</v>
      </c>
      <c r="D817" s="110">
        <v>1</v>
      </c>
      <c r="E817" s="126" t="s">
        <v>66</v>
      </c>
      <c r="F817" s="110">
        <v>12</v>
      </c>
      <c r="G817" s="111" t="s">
        <v>97</v>
      </c>
    </row>
    <row r="818" spans="2:7">
      <c r="B818" s="135">
        <v>710213</v>
      </c>
      <c r="C818" s="110">
        <v>7</v>
      </c>
      <c r="D818" s="110">
        <v>1</v>
      </c>
      <c r="E818" s="126" t="s">
        <v>66</v>
      </c>
      <c r="F818" s="110">
        <v>13</v>
      </c>
      <c r="G818" s="111" t="s">
        <v>99</v>
      </c>
    </row>
    <row r="819" spans="2:7">
      <c r="B819" s="135">
        <v>710214</v>
      </c>
      <c r="C819" s="110">
        <v>7</v>
      </c>
      <c r="D819" s="110">
        <v>1</v>
      </c>
      <c r="E819" s="126" t="s">
        <v>66</v>
      </c>
      <c r="F819" s="110">
        <v>14</v>
      </c>
      <c r="G819" s="111" t="s">
        <v>101</v>
      </c>
    </row>
    <row r="820" spans="2:7">
      <c r="B820" s="135">
        <v>710215</v>
      </c>
      <c r="C820" s="110">
        <v>7</v>
      </c>
      <c r="D820" s="110">
        <v>1</v>
      </c>
      <c r="E820" s="126" t="s">
        <v>66</v>
      </c>
      <c r="F820" s="110">
        <v>15</v>
      </c>
      <c r="G820" s="111" t="s">
        <v>103</v>
      </c>
    </row>
    <row r="821" spans="2:7">
      <c r="B821" s="135">
        <v>710216</v>
      </c>
      <c r="C821" s="110">
        <v>7</v>
      </c>
      <c r="D821" s="110">
        <v>1</v>
      </c>
      <c r="E821" s="126" t="s">
        <v>66</v>
      </c>
      <c r="F821" s="110">
        <v>16</v>
      </c>
      <c r="G821" s="111" t="s">
        <v>105</v>
      </c>
    </row>
    <row r="822" spans="2:7">
      <c r="B822" s="135">
        <v>710218</v>
      </c>
      <c r="C822" s="110">
        <v>7</v>
      </c>
      <c r="D822" s="110">
        <v>1</v>
      </c>
      <c r="E822" s="126" t="s">
        <v>66</v>
      </c>
      <c r="F822" s="110">
        <v>18</v>
      </c>
      <c r="G822" s="111" t="s">
        <v>106</v>
      </c>
    </row>
    <row r="823" spans="2:7">
      <c r="B823" s="135">
        <v>710220</v>
      </c>
      <c r="C823" s="110">
        <v>7</v>
      </c>
      <c r="D823" s="110">
        <v>1</v>
      </c>
      <c r="E823" s="126" t="s">
        <v>66</v>
      </c>
      <c r="F823" s="110">
        <v>20</v>
      </c>
      <c r="G823" s="111" t="s">
        <v>107</v>
      </c>
    </row>
    <row r="824" spans="2:7">
      <c r="B824" s="135">
        <v>710223</v>
      </c>
      <c r="C824" s="110">
        <v>7</v>
      </c>
      <c r="D824" s="110">
        <v>1</v>
      </c>
      <c r="E824" s="126" t="s">
        <v>66</v>
      </c>
      <c r="F824" s="110">
        <v>23</v>
      </c>
      <c r="G824" s="111" t="s">
        <v>108</v>
      </c>
    </row>
    <row r="825" spans="2:7">
      <c r="B825" s="135">
        <v>710224</v>
      </c>
      <c r="C825" s="110">
        <v>7</v>
      </c>
      <c r="D825" s="110">
        <v>1</v>
      </c>
      <c r="E825" s="126" t="s">
        <v>66</v>
      </c>
      <c r="F825" s="110">
        <v>24</v>
      </c>
      <c r="G825" s="111" t="s">
        <v>109</v>
      </c>
    </row>
    <row r="826" spans="2:7">
      <c r="B826" s="135">
        <v>710225</v>
      </c>
      <c r="C826" s="110">
        <v>7</v>
      </c>
      <c r="D826" s="110">
        <v>1</v>
      </c>
      <c r="E826" s="126" t="s">
        <v>66</v>
      </c>
      <c r="F826" s="110">
        <v>25</v>
      </c>
      <c r="G826" s="111" t="s">
        <v>110</v>
      </c>
    </row>
    <row r="827" spans="2:7">
      <c r="B827" s="135">
        <v>710227</v>
      </c>
      <c r="C827" s="110">
        <v>7</v>
      </c>
      <c r="D827" s="110">
        <v>1</v>
      </c>
      <c r="E827" s="126" t="s">
        <v>66</v>
      </c>
      <c r="F827" s="110">
        <v>27</v>
      </c>
      <c r="G827" s="111" t="s">
        <v>111</v>
      </c>
    </row>
    <row r="828" spans="2:7">
      <c r="B828" s="135">
        <v>710228</v>
      </c>
      <c r="C828" s="110">
        <v>7</v>
      </c>
      <c r="D828" s="110">
        <v>1</v>
      </c>
      <c r="E828" s="126" t="s">
        <v>66</v>
      </c>
      <c r="F828" s="110">
        <v>28</v>
      </c>
      <c r="G828" s="111" t="s">
        <v>112</v>
      </c>
    </row>
    <row r="829" spans="2:7">
      <c r="B829" s="135">
        <v>710229</v>
      </c>
      <c r="C829" s="110">
        <v>7</v>
      </c>
      <c r="D829" s="110">
        <v>1</v>
      </c>
      <c r="E829" s="126" t="s">
        <v>66</v>
      </c>
      <c r="F829" s="110">
        <v>29</v>
      </c>
      <c r="G829" s="111" t="s">
        <v>113</v>
      </c>
    </row>
    <row r="830" spans="2:7">
      <c r="B830" s="135">
        <v>710230</v>
      </c>
      <c r="C830" s="110">
        <v>7</v>
      </c>
      <c r="D830" s="110">
        <v>1</v>
      </c>
      <c r="E830" s="126" t="s">
        <v>66</v>
      </c>
      <c r="F830" s="110">
        <v>30</v>
      </c>
      <c r="G830" s="111" t="s">
        <v>114</v>
      </c>
    </row>
    <row r="831" spans="2:7">
      <c r="B831" s="135">
        <v>710231</v>
      </c>
      <c r="C831" s="110">
        <v>7</v>
      </c>
      <c r="D831" s="110">
        <v>1</v>
      </c>
      <c r="E831" s="126" t="s">
        <v>66</v>
      </c>
      <c r="F831" s="110">
        <v>31</v>
      </c>
      <c r="G831" s="111" t="s">
        <v>115</v>
      </c>
    </row>
    <row r="832" spans="2:7">
      <c r="B832" s="135">
        <v>710232</v>
      </c>
      <c r="C832" s="110">
        <v>7</v>
      </c>
      <c r="D832" s="110">
        <v>1</v>
      </c>
      <c r="E832" s="126" t="s">
        <v>66</v>
      </c>
      <c r="F832" s="110">
        <v>32</v>
      </c>
      <c r="G832" s="111" t="s">
        <v>116</v>
      </c>
    </row>
    <row r="833" spans="2:7">
      <c r="B833" s="135">
        <v>710233</v>
      </c>
      <c r="C833" s="110">
        <v>7</v>
      </c>
      <c r="D833" s="110">
        <v>1</v>
      </c>
      <c r="E833" s="126" t="s">
        <v>66</v>
      </c>
      <c r="F833" s="110">
        <v>33</v>
      </c>
      <c r="G833" s="111" t="s">
        <v>117</v>
      </c>
    </row>
    <row r="834" spans="2:7">
      <c r="B834" s="135">
        <v>710235</v>
      </c>
      <c r="C834" s="110">
        <v>7</v>
      </c>
      <c r="D834" s="110">
        <v>1</v>
      </c>
      <c r="E834" s="126" t="s">
        <v>66</v>
      </c>
      <c r="F834" s="110">
        <v>35</v>
      </c>
      <c r="G834" s="111" t="s">
        <v>119</v>
      </c>
    </row>
    <row r="835" spans="2:7">
      <c r="B835" s="135">
        <v>7103</v>
      </c>
      <c r="C835" s="117">
        <v>7</v>
      </c>
      <c r="D835" s="117">
        <v>1</v>
      </c>
      <c r="E835" s="126" t="s">
        <v>68</v>
      </c>
      <c r="F835" s="119"/>
      <c r="G835" s="120" t="s">
        <v>120</v>
      </c>
    </row>
    <row r="836" spans="2:7">
      <c r="B836" s="135">
        <v>710301</v>
      </c>
      <c r="C836" s="110">
        <v>7</v>
      </c>
      <c r="D836" s="110">
        <v>1</v>
      </c>
      <c r="E836" s="126" t="s">
        <v>68</v>
      </c>
      <c r="F836" s="126" t="s">
        <v>64</v>
      </c>
      <c r="G836" s="111" t="s">
        <v>121</v>
      </c>
    </row>
    <row r="837" spans="2:7">
      <c r="B837" s="135">
        <v>710302</v>
      </c>
      <c r="C837" s="110">
        <v>7</v>
      </c>
      <c r="D837" s="110">
        <v>1</v>
      </c>
      <c r="E837" s="126" t="s">
        <v>68</v>
      </c>
      <c r="F837" s="126" t="s">
        <v>66</v>
      </c>
      <c r="G837" s="111" t="s">
        <v>122</v>
      </c>
    </row>
    <row r="838" spans="2:7">
      <c r="B838" s="135">
        <v>710303</v>
      </c>
      <c r="C838" s="110">
        <v>7</v>
      </c>
      <c r="D838" s="110">
        <v>1</v>
      </c>
      <c r="E838" s="126" t="s">
        <v>68</v>
      </c>
      <c r="F838" s="126" t="s">
        <v>68</v>
      </c>
      <c r="G838" s="111" t="s">
        <v>123</v>
      </c>
    </row>
    <row r="839" spans="2:7">
      <c r="B839" s="135">
        <v>710304</v>
      </c>
      <c r="C839" s="110">
        <v>7</v>
      </c>
      <c r="D839" s="110">
        <v>1</v>
      </c>
      <c r="E839" s="126" t="s">
        <v>68</v>
      </c>
      <c r="F839" s="126" t="s">
        <v>86</v>
      </c>
      <c r="G839" s="111" t="s">
        <v>124</v>
      </c>
    </row>
    <row r="840" spans="2:7">
      <c r="B840" s="135">
        <v>710305</v>
      </c>
      <c r="C840" s="110">
        <v>7</v>
      </c>
      <c r="D840" s="110">
        <v>1</v>
      </c>
      <c r="E840" s="126" t="s">
        <v>68</v>
      </c>
      <c r="F840" s="126" t="s">
        <v>70</v>
      </c>
      <c r="G840" s="111" t="s">
        <v>125</v>
      </c>
    </row>
    <row r="841" spans="2:7">
      <c r="B841" s="135">
        <v>710306</v>
      </c>
      <c r="C841" s="110">
        <v>7</v>
      </c>
      <c r="D841" s="110">
        <v>1</v>
      </c>
      <c r="E841" s="126" t="s">
        <v>68</v>
      </c>
      <c r="F841" s="126" t="s">
        <v>72</v>
      </c>
      <c r="G841" s="111" t="s">
        <v>126</v>
      </c>
    </row>
    <row r="842" spans="2:7">
      <c r="B842" s="135">
        <v>710307</v>
      </c>
      <c r="C842" s="110">
        <v>7</v>
      </c>
      <c r="D842" s="110">
        <v>1</v>
      </c>
      <c r="E842" s="126" t="s">
        <v>68</v>
      </c>
      <c r="F842" s="126" t="s">
        <v>74</v>
      </c>
      <c r="G842" s="111" t="s">
        <v>127</v>
      </c>
    </row>
    <row r="843" spans="2:7">
      <c r="B843" s="135">
        <v>710308</v>
      </c>
      <c r="C843" s="110">
        <v>7</v>
      </c>
      <c r="D843" s="110">
        <v>1</v>
      </c>
      <c r="E843" s="126" t="s">
        <v>68</v>
      </c>
      <c r="F843" s="126" t="s">
        <v>76</v>
      </c>
      <c r="G843" s="111" t="s">
        <v>128</v>
      </c>
    </row>
    <row r="844" spans="2:7">
      <c r="B844" s="135">
        <v>710309</v>
      </c>
      <c r="C844" s="110">
        <v>7</v>
      </c>
      <c r="D844" s="110">
        <v>1</v>
      </c>
      <c r="E844" s="126" t="s">
        <v>68</v>
      </c>
      <c r="F844" s="126" t="s">
        <v>78</v>
      </c>
      <c r="G844" s="111" t="s">
        <v>129</v>
      </c>
    </row>
    <row r="845" spans="2:7" ht="24">
      <c r="B845" s="135">
        <v>710310</v>
      </c>
      <c r="C845" s="110">
        <v>7</v>
      </c>
      <c r="D845" s="110">
        <v>1</v>
      </c>
      <c r="E845" s="126" t="s">
        <v>68</v>
      </c>
      <c r="F845" s="110">
        <v>10</v>
      </c>
      <c r="G845" s="112" t="s">
        <v>130</v>
      </c>
    </row>
    <row r="846" spans="2:7">
      <c r="B846" s="135">
        <v>710311</v>
      </c>
      <c r="C846" s="110">
        <v>7</v>
      </c>
      <c r="D846" s="110">
        <v>1</v>
      </c>
      <c r="E846" s="126" t="s">
        <v>68</v>
      </c>
      <c r="F846" s="110">
        <v>11</v>
      </c>
      <c r="G846" s="111" t="s">
        <v>131</v>
      </c>
    </row>
    <row r="847" spans="2:7">
      <c r="B847" s="135">
        <v>710313</v>
      </c>
      <c r="C847" s="110">
        <v>7</v>
      </c>
      <c r="D847" s="110">
        <v>1</v>
      </c>
      <c r="E847" s="126" t="s">
        <v>68</v>
      </c>
      <c r="F847" s="110">
        <v>13</v>
      </c>
      <c r="G847" s="111" t="s">
        <v>588</v>
      </c>
    </row>
    <row r="848" spans="2:7">
      <c r="B848" s="135">
        <v>7104</v>
      </c>
      <c r="C848" s="117">
        <v>7</v>
      </c>
      <c r="D848" s="117">
        <v>1</v>
      </c>
      <c r="E848" s="126" t="s">
        <v>86</v>
      </c>
      <c r="F848" s="119"/>
      <c r="G848" s="120" t="s">
        <v>134</v>
      </c>
    </row>
    <row r="849" spans="2:7">
      <c r="B849" s="135">
        <v>710401</v>
      </c>
      <c r="C849" s="110">
        <v>7</v>
      </c>
      <c r="D849" s="110">
        <v>1</v>
      </c>
      <c r="E849" s="126" t="s">
        <v>86</v>
      </c>
      <c r="F849" s="126" t="s">
        <v>64</v>
      </c>
      <c r="G849" s="111" t="s">
        <v>135</v>
      </c>
    </row>
    <row r="850" spans="2:7">
      <c r="B850" s="135">
        <v>710402</v>
      </c>
      <c r="C850" s="110">
        <v>7</v>
      </c>
      <c r="D850" s="110">
        <v>1</v>
      </c>
      <c r="E850" s="126" t="s">
        <v>86</v>
      </c>
      <c r="F850" s="126" t="s">
        <v>66</v>
      </c>
      <c r="G850" s="111" t="s">
        <v>136</v>
      </c>
    </row>
    <row r="851" spans="2:7">
      <c r="B851" s="135">
        <v>710403</v>
      </c>
      <c r="C851" s="110">
        <v>7</v>
      </c>
      <c r="D851" s="110">
        <v>1</v>
      </c>
      <c r="E851" s="126" t="s">
        <v>86</v>
      </c>
      <c r="F851" s="126" t="s">
        <v>68</v>
      </c>
      <c r="G851" s="111" t="s">
        <v>137</v>
      </c>
    </row>
    <row r="852" spans="2:7">
      <c r="B852" s="135">
        <v>710404</v>
      </c>
      <c r="C852" s="110">
        <v>7</v>
      </c>
      <c r="D852" s="110">
        <v>1</v>
      </c>
      <c r="E852" s="126" t="s">
        <v>86</v>
      </c>
      <c r="F852" s="126" t="s">
        <v>86</v>
      </c>
      <c r="G852" s="111" t="s">
        <v>138</v>
      </c>
    </row>
    <row r="853" spans="2:7">
      <c r="B853" s="135">
        <v>710405</v>
      </c>
      <c r="C853" s="110">
        <v>7</v>
      </c>
      <c r="D853" s="110">
        <v>1</v>
      </c>
      <c r="E853" s="126" t="s">
        <v>86</v>
      </c>
      <c r="F853" s="126" t="s">
        <v>70</v>
      </c>
      <c r="G853" s="111" t="s">
        <v>139</v>
      </c>
    </row>
    <row r="854" spans="2:7">
      <c r="B854" s="135">
        <v>710406</v>
      </c>
      <c r="C854" s="110">
        <v>7</v>
      </c>
      <c r="D854" s="110">
        <v>1</v>
      </c>
      <c r="E854" s="126" t="s">
        <v>86</v>
      </c>
      <c r="F854" s="126" t="s">
        <v>72</v>
      </c>
      <c r="G854" s="111" t="s">
        <v>140</v>
      </c>
    </row>
    <row r="855" spans="2:7">
      <c r="B855" s="135">
        <v>710407</v>
      </c>
      <c r="C855" s="110">
        <v>7</v>
      </c>
      <c r="D855" s="110">
        <v>1</v>
      </c>
      <c r="E855" s="126" t="s">
        <v>86</v>
      </c>
      <c r="F855" s="126" t="s">
        <v>74</v>
      </c>
      <c r="G855" s="111" t="s">
        <v>141</v>
      </c>
    </row>
    <row r="856" spans="2:7">
      <c r="B856" s="135">
        <v>710408</v>
      </c>
      <c r="C856" s="110">
        <v>7</v>
      </c>
      <c r="D856" s="110">
        <v>1</v>
      </c>
      <c r="E856" s="126" t="s">
        <v>86</v>
      </c>
      <c r="F856" s="126" t="s">
        <v>76</v>
      </c>
      <c r="G856" s="111" t="s">
        <v>142</v>
      </c>
    </row>
    <row r="857" spans="2:7">
      <c r="B857" s="135">
        <v>710499</v>
      </c>
      <c r="C857" s="110">
        <v>7</v>
      </c>
      <c r="D857" s="110">
        <v>1</v>
      </c>
      <c r="E857" s="126" t="s">
        <v>86</v>
      </c>
      <c r="F857" s="110">
        <v>99</v>
      </c>
      <c r="G857" s="111" t="s">
        <v>144</v>
      </c>
    </row>
    <row r="858" spans="2:7">
      <c r="B858" s="135">
        <v>7105</v>
      </c>
      <c r="C858" s="117">
        <v>7</v>
      </c>
      <c r="D858" s="117">
        <v>1</v>
      </c>
      <c r="E858" s="126" t="s">
        <v>70</v>
      </c>
      <c r="F858" s="119"/>
      <c r="G858" s="120" t="s">
        <v>145</v>
      </c>
    </row>
    <row r="859" spans="2:7">
      <c r="B859" s="135">
        <v>710502</v>
      </c>
      <c r="C859" s="110">
        <v>7</v>
      </c>
      <c r="D859" s="110">
        <v>1</v>
      </c>
      <c r="E859" s="126" t="s">
        <v>70</v>
      </c>
      <c r="F859" s="126" t="s">
        <v>66</v>
      </c>
      <c r="G859" s="111" t="s">
        <v>659</v>
      </c>
    </row>
    <row r="860" spans="2:7">
      <c r="B860" s="135">
        <v>710503</v>
      </c>
      <c r="C860" s="110">
        <v>7</v>
      </c>
      <c r="D860" s="110">
        <v>1</v>
      </c>
      <c r="E860" s="126" t="s">
        <v>70</v>
      </c>
      <c r="F860" s="126" t="s">
        <v>68</v>
      </c>
      <c r="G860" s="111" t="s">
        <v>69</v>
      </c>
    </row>
    <row r="861" spans="2:7">
      <c r="B861" s="135">
        <v>710505</v>
      </c>
      <c r="C861" s="110">
        <v>7</v>
      </c>
      <c r="D861" s="110">
        <v>1</v>
      </c>
      <c r="E861" s="126" t="s">
        <v>70</v>
      </c>
      <c r="F861" s="126" t="s">
        <v>70</v>
      </c>
      <c r="G861" s="111" t="s">
        <v>148</v>
      </c>
    </row>
    <row r="862" spans="2:7">
      <c r="B862" s="135">
        <v>710506</v>
      </c>
      <c r="C862" s="110">
        <v>7</v>
      </c>
      <c r="D862" s="110">
        <v>1</v>
      </c>
      <c r="E862" s="126" t="s">
        <v>70</v>
      </c>
      <c r="F862" s="126" t="s">
        <v>72</v>
      </c>
      <c r="G862" s="111" t="s">
        <v>149</v>
      </c>
    </row>
    <row r="863" spans="2:7">
      <c r="B863" s="135">
        <v>710507</v>
      </c>
      <c r="C863" s="110">
        <v>7</v>
      </c>
      <c r="D863" s="110">
        <v>1</v>
      </c>
      <c r="E863" s="126" t="s">
        <v>70</v>
      </c>
      <c r="F863" s="126" t="s">
        <v>74</v>
      </c>
      <c r="G863" s="111" t="s">
        <v>150</v>
      </c>
    </row>
    <row r="864" spans="2:7">
      <c r="B864" s="135">
        <v>710509</v>
      </c>
      <c r="C864" s="110">
        <v>7</v>
      </c>
      <c r="D864" s="110">
        <v>1</v>
      </c>
      <c r="E864" s="126" t="s">
        <v>70</v>
      </c>
      <c r="F864" s="126" t="s">
        <v>78</v>
      </c>
      <c r="G864" s="111" t="s">
        <v>151</v>
      </c>
    </row>
    <row r="865" spans="2:7">
      <c r="B865" s="135">
        <v>710510</v>
      </c>
      <c r="C865" s="110">
        <v>7</v>
      </c>
      <c r="D865" s="110">
        <v>1</v>
      </c>
      <c r="E865" s="126" t="s">
        <v>70</v>
      </c>
      <c r="F865" s="110">
        <v>10</v>
      </c>
      <c r="G865" s="111" t="s">
        <v>152</v>
      </c>
    </row>
    <row r="866" spans="2:7">
      <c r="B866" s="135">
        <v>710511</v>
      </c>
      <c r="C866" s="110">
        <v>7</v>
      </c>
      <c r="D866" s="110">
        <v>1</v>
      </c>
      <c r="E866" s="126" t="s">
        <v>70</v>
      </c>
      <c r="F866" s="110">
        <v>11</v>
      </c>
      <c r="G866" s="111" t="s">
        <v>153</v>
      </c>
    </row>
    <row r="867" spans="2:7">
      <c r="B867" s="135">
        <v>710512</v>
      </c>
      <c r="C867" s="110">
        <v>7</v>
      </c>
      <c r="D867" s="110">
        <v>1</v>
      </c>
      <c r="E867" s="126" t="s">
        <v>70</v>
      </c>
      <c r="F867" s="110">
        <v>12</v>
      </c>
      <c r="G867" s="111" t="s">
        <v>154</v>
      </c>
    </row>
    <row r="868" spans="2:7">
      <c r="B868" s="135">
        <v>710513</v>
      </c>
      <c r="C868" s="110">
        <v>7</v>
      </c>
      <c r="D868" s="110">
        <v>1</v>
      </c>
      <c r="E868" s="126" t="s">
        <v>70</v>
      </c>
      <c r="F868" s="110">
        <v>13</v>
      </c>
      <c r="G868" s="111" t="s">
        <v>155</v>
      </c>
    </row>
    <row r="869" spans="2:7">
      <c r="B869" s="135">
        <v>7106</v>
      </c>
      <c r="C869" s="117">
        <v>7</v>
      </c>
      <c r="D869" s="117">
        <v>1</v>
      </c>
      <c r="E869" s="126" t="s">
        <v>72</v>
      </c>
      <c r="F869" s="119"/>
      <c r="G869" s="120" t="s">
        <v>159</v>
      </c>
    </row>
    <row r="870" spans="2:7">
      <c r="B870" s="135">
        <v>710601</v>
      </c>
      <c r="C870" s="110">
        <v>7</v>
      </c>
      <c r="D870" s="110">
        <v>1</v>
      </c>
      <c r="E870" s="126" t="s">
        <v>72</v>
      </c>
      <c r="F870" s="126" t="s">
        <v>64</v>
      </c>
      <c r="G870" s="111" t="s">
        <v>160</v>
      </c>
    </row>
    <row r="871" spans="2:7">
      <c r="B871" s="135">
        <v>710602</v>
      </c>
      <c r="C871" s="110">
        <v>7</v>
      </c>
      <c r="D871" s="110">
        <v>1</v>
      </c>
      <c r="E871" s="126" t="s">
        <v>72</v>
      </c>
      <c r="F871" s="126" t="s">
        <v>66</v>
      </c>
      <c r="G871" s="111" t="s">
        <v>161</v>
      </c>
    </row>
    <row r="872" spans="2:7">
      <c r="B872" s="135">
        <v>710603</v>
      </c>
      <c r="C872" s="110">
        <v>7</v>
      </c>
      <c r="D872" s="110">
        <v>1</v>
      </c>
      <c r="E872" s="126" t="s">
        <v>72</v>
      </c>
      <c r="F872" s="126" t="s">
        <v>68</v>
      </c>
      <c r="G872" s="111" t="s">
        <v>162</v>
      </c>
    </row>
    <row r="873" spans="2:7">
      <c r="B873" s="135">
        <v>710605</v>
      </c>
      <c r="C873" s="110">
        <v>7</v>
      </c>
      <c r="D873" s="110">
        <v>1</v>
      </c>
      <c r="E873" s="126" t="s">
        <v>72</v>
      </c>
      <c r="F873" s="126" t="s">
        <v>70</v>
      </c>
      <c r="G873" s="111" t="s">
        <v>163</v>
      </c>
    </row>
    <row r="874" spans="2:7" ht="24">
      <c r="B874" s="135">
        <v>710606</v>
      </c>
      <c r="C874" s="110">
        <v>7</v>
      </c>
      <c r="D874" s="110">
        <v>1</v>
      </c>
      <c r="E874" s="126" t="s">
        <v>72</v>
      </c>
      <c r="F874" s="126" t="s">
        <v>72</v>
      </c>
      <c r="G874" s="112" t="s">
        <v>164</v>
      </c>
    </row>
    <row r="875" spans="2:7">
      <c r="B875" s="135">
        <v>7107</v>
      </c>
      <c r="C875" s="117">
        <v>7</v>
      </c>
      <c r="D875" s="117">
        <v>1</v>
      </c>
      <c r="E875" s="126" t="s">
        <v>74</v>
      </c>
      <c r="F875" s="119"/>
      <c r="G875" s="120" t="s">
        <v>165</v>
      </c>
    </row>
    <row r="876" spans="2:7">
      <c r="B876" s="135">
        <v>710702</v>
      </c>
      <c r="C876" s="110">
        <v>7</v>
      </c>
      <c r="D876" s="110">
        <v>1</v>
      </c>
      <c r="E876" s="126" t="s">
        <v>74</v>
      </c>
      <c r="F876" s="126" t="s">
        <v>66</v>
      </c>
      <c r="G876" s="111" t="s">
        <v>166</v>
      </c>
    </row>
    <row r="877" spans="2:7">
      <c r="B877" s="135">
        <v>710703</v>
      </c>
      <c r="C877" s="110">
        <v>7</v>
      </c>
      <c r="D877" s="110">
        <v>1</v>
      </c>
      <c r="E877" s="126" t="s">
        <v>74</v>
      </c>
      <c r="F877" s="126" t="s">
        <v>68</v>
      </c>
      <c r="G877" s="111" t="s">
        <v>167</v>
      </c>
    </row>
    <row r="878" spans="2:7">
      <c r="B878" s="135">
        <v>710704</v>
      </c>
      <c r="C878" s="110">
        <v>7</v>
      </c>
      <c r="D878" s="110">
        <v>1</v>
      </c>
      <c r="E878" s="126" t="s">
        <v>74</v>
      </c>
      <c r="F878" s="126" t="s">
        <v>86</v>
      </c>
      <c r="G878" s="111" t="s">
        <v>168</v>
      </c>
    </row>
    <row r="879" spans="2:7">
      <c r="B879" s="135">
        <v>710705</v>
      </c>
      <c r="C879" s="110">
        <v>7</v>
      </c>
      <c r="D879" s="110">
        <v>1</v>
      </c>
      <c r="E879" s="126" t="s">
        <v>74</v>
      </c>
      <c r="F879" s="126" t="s">
        <v>70</v>
      </c>
      <c r="G879" s="111" t="s">
        <v>169</v>
      </c>
    </row>
    <row r="880" spans="2:7">
      <c r="B880" s="135">
        <v>710706</v>
      </c>
      <c r="C880" s="110">
        <v>7</v>
      </c>
      <c r="D880" s="110">
        <v>1</v>
      </c>
      <c r="E880" s="126" t="s">
        <v>74</v>
      </c>
      <c r="F880" s="126" t="s">
        <v>72</v>
      </c>
      <c r="G880" s="111" t="s">
        <v>170</v>
      </c>
    </row>
    <row r="881" spans="2:7">
      <c r="B881" s="135">
        <v>710707</v>
      </c>
      <c r="C881" s="110">
        <v>7</v>
      </c>
      <c r="D881" s="110">
        <v>1</v>
      </c>
      <c r="E881" s="126" t="s">
        <v>74</v>
      </c>
      <c r="F881" s="126" t="s">
        <v>74</v>
      </c>
      <c r="G881" s="111" t="s">
        <v>171</v>
      </c>
    </row>
    <row r="882" spans="2:7">
      <c r="B882" s="135">
        <v>710708</v>
      </c>
      <c r="C882" s="110">
        <v>7</v>
      </c>
      <c r="D882" s="110">
        <v>1</v>
      </c>
      <c r="E882" s="126" t="s">
        <v>74</v>
      </c>
      <c r="F882" s="126" t="s">
        <v>76</v>
      </c>
      <c r="G882" s="111" t="s">
        <v>172</v>
      </c>
    </row>
    <row r="883" spans="2:7">
      <c r="B883" s="135">
        <v>710709</v>
      </c>
      <c r="C883" s="110">
        <v>7</v>
      </c>
      <c r="D883" s="110">
        <v>1</v>
      </c>
      <c r="E883" s="126" t="s">
        <v>74</v>
      </c>
      <c r="F883" s="126" t="s">
        <v>78</v>
      </c>
      <c r="G883" s="111" t="s">
        <v>173</v>
      </c>
    </row>
    <row r="884" spans="2:7">
      <c r="B884" s="135">
        <v>710710</v>
      </c>
      <c r="C884" s="110">
        <v>7</v>
      </c>
      <c r="D884" s="110">
        <v>1</v>
      </c>
      <c r="E884" s="126" t="s">
        <v>74</v>
      </c>
      <c r="F884" s="110">
        <v>10</v>
      </c>
      <c r="G884" s="111" t="s">
        <v>174</v>
      </c>
    </row>
    <row r="885" spans="2:7">
      <c r="B885" s="135">
        <v>710711</v>
      </c>
      <c r="C885" s="110">
        <v>7</v>
      </c>
      <c r="D885" s="110">
        <v>1</v>
      </c>
      <c r="E885" s="126" t="s">
        <v>74</v>
      </c>
      <c r="F885" s="110">
        <v>11</v>
      </c>
      <c r="G885" s="111" t="s">
        <v>175</v>
      </c>
    </row>
    <row r="886" spans="2:7">
      <c r="B886" s="135">
        <v>710799</v>
      </c>
      <c r="C886" s="110">
        <v>7</v>
      </c>
      <c r="D886" s="110">
        <v>1</v>
      </c>
      <c r="E886" s="126" t="s">
        <v>74</v>
      </c>
      <c r="F886" s="110">
        <v>99</v>
      </c>
      <c r="G886" s="111" t="s">
        <v>177</v>
      </c>
    </row>
    <row r="887" spans="2:7">
      <c r="B887" s="135">
        <v>7199</v>
      </c>
      <c r="C887" s="117">
        <v>7</v>
      </c>
      <c r="D887" s="117">
        <v>1</v>
      </c>
      <c r="E887" s="128">
        <v>99</v>
      </c>
      <c r="F887" s="129"/>
      <c r="G887" s="120" t="s">
        <v>178</v>
      </c>
    </row>
    <row r="888" spans="2:7">
      <c r="B888" s="135">
        <v>719901</v>
      </c>
      <c r="C888" s="110">
        <v>7</v>
      </c>
      <c r="D888" s="110">
        <v>1</v>
      </c>
      <c r="E888" s="110">
        <v>99</v>
      </c>
      <c r="F888" s="126" t="s">
        <v>64</v>
      </c>
      <c r="G888" s="111" t="s">
        <v>660</v>
      </c>
    </row>
    <row r="889" spans="2:7">
      <c r="B889" s="135">
        <v>73</v>
      </c>
      <c r="C889" s="113">
        <v>7</v>
      </c>
      <c r="D889" s="114">
        <v>3</v>
      </c>
      <c r="E889" s="115"/>
      <c r="F889" s="116"/>
      <c r="G889" s="125" t="s">
        <v>661</v>
      </c>
    </row>
    <row r="890" spans="2:7">
      <c r="B890" s="135">
        <v>7301</v>
      </c>
      <c r="C890" s="117">
        <v>7</v>
      </c>
      <c r="D890" s="117">
        <v>3</v>
      </c>
      <c r="E890" s="126" t="s">
        <v>64</v>
      </c>
      <c r="F890" s="119"/>
      <c r="G890" s="120" t="s">
        <v>239</v>
      </c>
    </row>
    <row r="891" spans="2:7">
      <c r="B891" s="135">
        <v>730101</v>
      </c>
      <c r="C891" s="110">
        <v>7</v>
      </c>
      <c r="D891" s="110">
        <v>3</v>
      </c>
      <c r="E891" s="126" t="s">
        <v>64</v>
      </c>
      <c r="F891" s="126" t="s">
        <v>64</v>
      </c>
      <c r="G891" s="111" t="s">
        <v>240</v>
      </c>
    </row>
    <row r="892" spans="2:7">
      <c r="B892" s="135">
        <v>730102</v>
      </c>
      <c r="C892" s="110">
        <v>7</v>
      </c>
      <c r="D892" s="110">
        <v>3</v>
      </c>
      <c r="E892" s="126" t="s">
        <v>64</v>
      </c>
      <c r="F892" s="126" t="s">
        <v>66</v>
      </c>
      <c r="G892" s="111" t="s">
        <v>241</v>
      </c>
    </row>
    <row r="893" spans="2:7">
      <c r="B893" s="135">
        <v>730104</v>
      </c>
      <c r="C893" s="110">
        <v>7</v>
      </c>
      <c r="D893" s="110">
        <v>3</v>
      </c>
      <c r="E893" s="126" t="s">
        <v>64</v>
      </c>
      <c r="F893" s="126" t="s">
        <v>86</v>
      </c>
      <c r="G893" s="111" t="s">
        <v>242</v>
      </c>
    </row>
    <row r="894" spans="2:7">
      <c r="B894" s="135">
        <v>730105</v>
      </c>
      <c r="C894" s="110">
        <v>7</v>
      </c>
      <c r="D894" s="110">
        <v>3</v>
      </c>
      <c r="E894" s="126" t="s">
        <v>64</v>
      </c>
      <c r="F894" s="126" t="s">
        <v>70</v>
      </c>
      <c r="G894" s="111" t="s">
        <v>243</v>
      </c>
    </row>
    <row r="895" spans="2:7">
      <c r="B895" s="135">
        <v>730106</v>
      </c>
      <c r="C895" s="110">
        <v>7</v>
      </c>
      <c r="D895" s="110">
        <v>3</v>
      </c>
      <c r="E895" s="126" t="s">
        <v>64</v>
      </c>
      <c r="F895" s="126" t="s">
        <v>72</v>
      </c>
      <c r="G895" s="111" t="s">
        <v>244</v>
      </c>
    </row>
    <row r="896" spans="2:7">
      <c r="B896" s="135">
        <v>7302</v>
      </c>
      <c r="C896" s="117">
        <v>7</v>
      </c>
      <c r="D896" s="117">
        <v>3</v>
      </c>
      <c r="E896" s="126" t="s">
        <v>66</v>
      </c>
      <c r="F896" s="119"/>
      <c r="G896" s="120" t="s">
        <v>245</v>
      </c>
    </row>
    <row r="897" spans="2:7">
      <c r="B897" s="135">
        <v>730201</v>
      </c>
      <c r="C897" s="110">
        <v>7</v>
      </c>
      <c r="D897" s="110">
        <v>3</v>
      </c>
      <c r="E897" s="126" t="s">
        <v>66</v>
      </c>
      <c r="F897" s="126" t="s">
        <v>64</v>
      </c>
      <c r="G897" s="111" t="s">
        <v>246</v>
      </c>
    </row>
    <row r="898" spans="2:7">
      <c r="B898" s="135">
        <v>730202</v>
      </c>
      <c r="C898" s="110">
        <v>7</v>
      </c>
      <c r="D898" s="110">
        <v>3</v>
      </c>
      <c r="E898" s="126" t="s">
        <v>66</v>
      </c>
      <c r="F898" s="126" t="s">
        <v>66</v>
      </c>
      <c r="G898" s="111" t="s">
        <v>247</v>
      </c>
    </row>
    <row r="899" spans="2:7">
      <c r="B899" s="135">
        <v>730203</v>
      </c>
      <c r="C899" s="110">
        <v>7</v>
      </c>
      <c r="D899" s="110">
        <v>3</v>
      </c>
      <c r="E899" s="126" t="s">
        <v>66</v>
      </c>
      <c r="F899" s="126" t="s">
        <v>68</v>
      </c>
      <c r="G899" s="111" t="s">
        <v>248</v>
      </c>
    </row>
    <row r="900" spans="2:7" ht="36">
      <c r="B900" s="135">
        <v>730204</v>
      </c>
      <c r="C900" s="110">
        <v>7</v>
      </c>
      <c r="D900" s="110">
        <v>3</v>
      </c>
      <c r="E900" s="126" t="s">
        <v>66</v>
      </c>
      <c r="F900" s="126" t="s">
        <v>86</v>
      </c>
      <c r="G900" s="112" t="s">
        <v>662</v>
      </c>
    </row>
    <row r="901" spans="2:7">
      <c r="B901" s="135">
        <v>730205</v>
      </c>
      <c r="C901" s="110">
        <v>7</v>
      </c>
      <c r="D901" s="110">
        <v>3</v>
      </c>
      <c r="E901" s="126" t="s">
        <v>66</v>
      </c>
      <c r="F901" s="126" t="s">
        <v>70</v>
      </c>
      <c r="G901" s="111" t="s">
        <v>250</v>
      </c>
    </row>
    <row r="902" spans="2:7">
      <c r="B902" s="135">
        <v>730206</v>
      </c>
      <c r="C902" s="110">
        <v>7</v>
      </c>
      <c r="D902" s="110">
        <v>3</v>
      </c>
      <c r="E902" s="126" t="s">
        <v>66</v>
      </c>
      <c r="F902" s="126" t="s">
        <v>72</v>
      </c>
      <c r="G902" s="111" t="s">
        <v>251</v>
      </c>
    </row>
    <row r="903" spans="2:7">
      <c r="B903" s="135">
        <v>730207</v>
      </c>
      <c r="C903" s="110">
        <v>7</v>
      </c>
      <c r="D903" s="110">
        <v>3</v>
      </c>
      <c r="E903" s="126" t="s">
        <v>66</v>
      </c>
      <c r="F903" s="126" t="s">
        <v>74</v>
      </c>
      <c r="G903" s="111" t="s">
        <v>252</v>
      </c>
    </row>
    <row r="904" spans="2:7">
      <c r="B904" s="135">
        <v>730208</v>
      </c>
      <c r="C904" s="110">
        <v>7</v>
      </c>
      <c r="D904" s="110">
        <v>3</v>
      </c>
      <c r="E904" s="126" t="s">
        <v>66</v>
      </c>
      <c r="F904" s="126" t="s">
        <v>76</v>
      </c>
      <c r="G904" s="111" t="s">
        <v>253</v>
      </c>
    </row>
    <row r="905" spans="2:7" ht="24">
      <c r="B905" s="135">
        <v>730209</v>
      </c>
      <c r="C905" s="110">
        <v>7</v>
      </c>
      <c r="D905" s="110">
        <v>3</v>
      </c>
      <c r="E905" s="126" t="s">
        <v>66</v>
      </c>
      <c r="F905" s="126" t="s">
        <v>78</v>
      </c>
      <c r="G905" s="111" t="s">
        <v>663</v>
      </c>
    </row>
    <row r="906" spans="2:7">
      <c r="B906" s="135">
        <v>730210</v>
      </c>
      <c r="C906" s="110">
        <v>7</v>
      </c>
      <c r="D906" s="110">
        <v>3</v>
      </c>
      <c r="E906" s="126" t="s">
        <v>66</v>
      </c>
      <c r="F906" s="110">
        <v>10</v>
      </c>
      <c r="G906" s="111" t="s">
        <v>255</v>
      </c>
    </row>
    <row r="907" spans="2:7">
      <c r="B907" s="135">
        <v>730212</v>
      </c>
      <c r="C907" s="110">
        <v>7</v>
      </c>
      <c r="D907" s="110">
        <v>3</v>
      </c>
      <c r="E907" s="126" t="s">
        <v>66</v>
      </c>
      <c r="F907" s="110">
        <v>12</v>
      </c>
      <c r="G907" s="111" t="s">
        <v>256</v>
      </c>
    </row>
    <row r="908" spans="2:7">
      <c r="B908" s="135">
        <v>730215</v>
      </c>
      <c r="C908" s="110">
        <v>7</v>
      </c>
      <c r="D908" s="110">
        <v>3</v>
      </c>
      <c r="E908" s="126" t="s">
        <v>66</v>
      </c>
      <c r="F908" s="110">
        <v>15</v>
      </c>
      <c r="G908" s="111" t="s">
        <v>257</v>
      </c>
    </row>
    <row r="909" spans="2:7">
      <c r="B909" s="135">
        <v>730216</v>
      </c>
      <c r="C909" s="110">
        <v>7</v>
      </c>
      <c r="D909" s="110">
        <v>3</v>
      </c>
      <c r="E909" s="126" t="s">
        <v>66</v>
      </c>
      <c r="F909" s="110">
        <v>16</v>
      </c>
      <c r="G909" s="111" t="s">
        <v>258</v>
      </c>
    </row>
    <row r="910" spans="2:7">
      <c r="B910" s="135">
        <v>730217</v>
      </c>
      <c r="C910" s="110">
        <v>7</v>
      </c>
      <c r="D910" s="110">
        <v>3</v>
      </c>
      <c r="E910" s="126" t="s">
        <v>66</v>
      </c>
      <c r="F910" s="110">
        <v>17</v>
      </c>
      <c r="G910" s="111" t="s">
        <v>259</v>
      </c>
    </row>
    <row r="911" spans="2:7">
      <c r="B911" s="135">
        <v>730218</v>
      </c>
      <c r="C911" s="110">
        <v>7</v>
      </c>
      <c r="D911" s="110">
        <v>3</v>
      </c>
      <c r="E911" s="126" t="s">
        <v>66</v>
      </c>
      <c r="F911" s="110">
        <v>18</v>
      </c>
      <c r="G911" s="111" t="s">
        <v>260</v>
      </c>
    </row>
    <row r="912" spans="2:7">
      <c r="B912" s="135">
        <v>730219</v>
      </c>
      <c r="C912" s="110">
        <v>7</v>
      </c>
      <c r="D912" s="110">
        <v>3</v>
      </c>
      <c r="E912" s="126" t="s">
        <v>66</v>
      </c>
      <c r="F912" s="110">
        <v>19</v>
      </c>
      <c r="G912" s="111" t="s">
        <v>261</v>
      </c>
    </row>
    <row r="913" spans="2:7">
      <c r="B913" s="135">
        <v>730220</v>
      </c>
      <c r="C913" s="110">
        <v>7</v>
      </c>
      <c r="D913" s="110">
        <v>3</v>
      </c>
      <c r="E913" s="126" t="s">
        <v>66</v>
      </c>
      <c r="F913" s="110">
        <v>20</v>
      </c>
      <c r="G913" s="111" t="s">
        <v>262</v>
      </c>
    </row>
    <row r="914" spans="2:7">
      <c r="B914" s="135">
        <v>730221</v>
      </c>
      <c r="C914" s="110">
        <v>7</v>
      </c>
      <c r="D914" s="110">
        <v>3</v>
      </c>
      <c r="E914" s="126" t="s">
        <v>66</v>
      </c>
      <c r="F914" s="110">
        <v>21</v>
      </c>
      <c r="G914" s="111" t="s">
        <v>263</v>
      </c>
    </row>
    <row r="915" spans="2:7">
      <c r="B915" s="135">
        <v>730222</v>
      </c>
      <c r="C915" s="110">
        <v>7</v>
      </c>
      <c r="D915" s="110">
        <v>3</v>
      </c>
      <c r="E915" s="126" t="s">
        <v>66</v>
      </c>
      <c r="F915" s="110">
        <v>22</v>
      </c>
      <c r="G915" s="111" t="s">
        <v>264</v>
      </c>
    </row>
    <row r="916" spans="2:7">
      <c r="B916" s="135">
        <v>730223</v>
      </c>
      <c r="C916" s="110">
        <v>7</v>
      </c>
      <c r="D916" s="110">
        <v>3</v>
      </c>
      <c r="E916" s="126" t="s">
        <v>66</v>
      </c>
      <c r="F916" s="110">
        <v>23</v>
      </c>
      <c r="G916" s="111" t="s">
        <v>265</v>
      </c>
    </row>
    <row r="917" spans="2:7">
      <c r="B917" s="135">
        <v>730224</v>
      </c>
      <c r="C917" s="110">
        <v>7</v>
      </c>
      <c r="D917" s="110">
        <v>3</v>
      </c>
      <c r="E917" s="126" t="s">
        <v>66</v>
      </c>
      <c r="F917" s="110">
        <v>24</v>
      </c>
      <c r="G917" s="111" t="s">
        <v>664</v>
      </c>
    </row>
    <row r="918" spans="2:7" ht="24">
      <c r="B918" s="135">
        <v>730225</v>
      </c>
      <c r="C918" s="110">
        <v>7</v>
      </c>
      <c r="D918" s="110">
        <v>3</v>
      </c>
      <c r="E918" s="126" t="s">
        <v>66</v>
      </c>
      <c r="F918" s="110">
        <v>25</v>
      </c>
      <c r="G918" s="112" t="s">
        <v>665</v>
      </c>
    </row>
    <row r="919" spans="2:7">
      <c r="B919" s="135">
        <v>730226</v>
      </c>
      <c r="C919" s="110">
        <v>7</v>
      </c>
      <c r="D919" s="110">
        <v>3</v>
      </c>
      <c r="E919" s="126" t="s">
        <v>66</v>
      </c>
      <c r="F919" s="110">
        <v>26</v>
      </c>
      <c r="G919" s="111" t="s">
        <v>268</v>
      </c>
    </row>
    <row r="920" spans="2:7">
      <c r="B920" s="135">
        <v>730227</v>
      </c>
      <c r="C920" s="110">
        <v>7</v>
      </c>
      <c r="D920" s="110">
        <v>3</v>
      </c>
      <c r="E920" s="126" t="s">
        <v>66</v>
      </c>
      <c r="F920" s="110">
        <v>27</v>
      </c>
      <c r="G920" s="111" t="s">
        <v>269</v>
      </c>
    </row>
    <row r="921" spans="2:7" ht="24">
      <c r="B921" s="135">
        <v>730228</v>
      </c>
      <c r="C921" s="110">
        <v>7</v>
      </c>
      <c r="D921" s="110">
        <v>3</v>
      </c>
      <c r="E921" s="126" t="s">
        <v>66</v>
      </c>
      <c r="F921" s="110">
        <v>28</v>
      </c>
      <c r="G921" s="112" t="s">
        <v>666</v>
      </c>
    </row>
    <row r="922" spans="2:7">
      <c r="B922" s="135">
        <v>730229</v>
      </c>
      <c r="C922" s="110">
        <v>7</v>
      </c>
      <c r="D922" s="110">
        <v>3</v>
      </c>
      <c r="E922" s="126" t="s">
        <v>66</v>
      </c>
      <c r="F922" s="110">
        <v>29</v>
      </c>
      <c r="G922" s="111" t="s">
        <v>271</v>
      </c>
    </row>
    <row r="923" spans="2:7">
      <c r="B923" s="135">
        <v>730230</v>
      </c>
      <c r="C923" s="110">
        <v>7</v>
      </c>
      <c r="D923" s="110">
        <v>3</v>
      </c>
      <c r="E923" s="126" t="s">
        <v>66</v>
      </c>
      <c r="F923" s="110">
        <v>30</v>
      </c>
      <c r="G923" s="111" t="s">
        <v>272</v>
      </c>
    </row>
    <row r="924" spans="2:7" ht="24">
      <c r="B924" s="135">
        <v>730231</v>
      </c>
      <c r="C924" s="110">
        <v>7</v>
      </c>
      <c r="D924" s="110">
        <v>3</v>
      </c>
      <c r="E924" s="126" t="s">
        <v>66</v>
      </c>
      <c r="F924" s="110">
        <v>31</v>
      </c>
      <c r="G924" s="112" t="s">
        <v>667</v>
      </c>
    </row>
    <row r="925" spans="2:7">
      <c r="B925" s="135">
        <v>730232</v>
      </c>
      <c r="C925" s="110">
        <v>7</v>
      </c>
      <c r="D925" s="110">
        <v>3</v>
      </c>
      <c r="E925" s="126" t="s">
        <v>66</v>
      </c>
      <c r="F925" s="110">
        <v>32</v>
      </c>
      <c r="G925" s="111" t="s">
        <v>274</v>
      </c>
    </row>
    <row r="926" spans="2:7">
      <c r="B926" s="135">
        <v>730233</v>
      </c>
      <c r="C926" s="110">
        <v>7</v>
      </c>
      <c r="D926" s="110">
        <v>3</v>
      </c>
      <c r="E926" s="126" t="s">
        <v>66</v>
      </c>
      <c r="F926" s="110">
        <v>33</v>
      </c>
      <c r="G926" s="111" t="s">
        <v>275</v>
      </c>
    </row>
    <row r="927" spans="2:7">
      <c r="B927" s="135">
        <v>730234</v>
      </c>
      <c r="C927" s="110">
        <v>7</v>
      </c>
      <c r="D927" s="110">
        <v>3</v>
      </c>
      <c r="E927" s="126" t="s">
        <v>66</v>
      </c>
      <c r="F927" s="110">
        <v>34</v>
      </c>
      <c r="G927" s="111" t="s">
        <v>668</v>
      </c>
    </row>
    <row r="928" spans="2:7">
      <c r="B928" s="135">
        <v>730235</v>
      </c>
      <c r="C928" s="110">
        <v>7</v>
      </c>
      <c r="D928" s="110">
        <v>3</v>
      </c>
      <c r="E928" s="126" t="s">
        <v>66</v>
      </c>
      <c r="F928" s="110">
        <v>35</v>
      </c>
      <c r="G928" s="111" t="s">
        <v>277</v>
      </c>
    </row>
    <row r="929" spans="2:7">
      <c r="B929" s="135">
        <v>730236</v>
      </c>
      <c r="C929" s="110">
        <v>7</v>
      </c>
      <c r="D929" s="110">
        <v>3</v>
      </c>
      <c r="E929" s="126" t="s">
        <v>66</v>
      </c>
      <c r="F929" s="110">
        <v>36</v>
      </c>
      <c r="G929" s="111" t="s">
        <v>278</v>
      </c>
    </row>
    <row r="930" spans="2:7">
      <c r="B930" s="135">
        <v>730237</v>
      </c>
      <c r="C930" s="110">
        <v>7</v>
      </c>
      <c r="D930" s="110">
        <v>3</v>
      </c>
      <c r="E930" s="126" t="s">
        <v>66</v>
      </c>
      <c r="F930" s="110">
        <v>37</v>
      </c>
      <c r="G930" s="111" t="s">
        <v>279</v>
      </c>
    </row>
    <row r="931" spans="2:7">
      <c r="B931" s="135">
        <v>730238</v>
      </c>
      <c r="C931" s="110">
        <v>7</v>
      </c>
      <c r="D931" s="110">
        <v>3</v>
      </c>
      <c r="E931" s="126" t="s">
        <v>66</v>
      </c>
      <c r="F931" s="110">
        <v>38</v>
      </c>
      <c r="G931" s="111" t="s">
        <v>280</v>
      </c>
    </row>
    <row r="932" spans="2:7">
      <c r="B932" s="135">
        <v>730239</v>
      </c>
      <c r="C932" s="110">
        <v>7</v>
      </c>
      <c r="D932" s="110">
        <v>3</v>
      </c>
      <c r="E932" s="126" t="s">
        <v>66</v>
      </c>
      <c r="F932" s="110">
        <v>39</v>
      </c>
      <c r="G932" s="111" t="s">
        <v>281</v>
      </c>
    </row>
    <row r="933" spans="2:7" ht="24">
      <c r="B933" s="135">
        <v>730241</v>
      </c>
      <c r="C933" s="110">
        <v>7</v>
      </c>
      <c r="D933" s="110">
        <v>3</v>
      </c>
      <c r="E933" s="126" t="s">
        <v>66</v>
      </c>
      <c r="F933" s="110">
        <v>41</v>
      </c>
      <c r="G933" s="112" t="s">
        <v>669</v>
      </c>
    </row>
    <row r="934" spans="2:7" ht="24">
      <c r="B934" s="135">
        <v>730242</v>
      </c>
      <c r="C934" s="110">
        <v>7</v>
      </c>
      <c r="D934" s="110">
        <v>3</v>
      </c>
      <c r="E934" s="126" t="s">
        <v>66</v>
      </c>
      <c r="F934" s="110">
        <v>42</v>
      </c>
      <c r="G934" s="112" t="s">
        <v>670</v>
      </c>
    </row>
    <row r="935" spans="2:7">
      <c r="B935" s="135">
        <v>730243</v>
      </c>
      <c r="C935" s="110">
        <v>7</v>
      </c>
      <c r="D935" s="110">
        <v>3</v>
      </c>
      <c r="E935" s="126" t="s">
        <v>66</v>
      </c>
      <c r="F935" s="110">
        <v>43</v>
      </c>
      <c r="G935" s="111" t="s">
        <v>285</v>
      </c>
    </row>
    <row r="936" spans="2:7">
      <c r="B936" s="135">
        <v>730244</v>
      </c>
      <c r="C936" s="110">
        <v>7</v>
      </c>
      <c r="D936" s="110">
        <v>3</v>
      </c>
      <c r="E936" s="126" t="s">
        <v>66</v>
      </c>
      <c r="F936" s="110">
        <v>44</v>
      </c>
      <c r="G936" s="111" t="s">
        <v>286</v>
      </c>
    </row>
    <row r="937" spans="2:7">
      <c r="B937" s="135">
        <v>730245</v>
      </c>
      <c r="C937" s="110">
        <v>7</v>
      </c>
      <c r="D937" s="110">
        <v>3</v>
      </c>
      <c r="E937" s="126" t="s">
        <v>66</v>
      </c>
      <c r="F937" s="110">
        <v>45</v>
      </c>
      <c r="G937" s="111" t="s">
        <v>287</v>
      </c>
    </row>
    <row r="938" spans="2:7">
      <c r="B938" s="135">
        <v>730248</v>
      </c>
      <c r="C938" s="110">
        <v>7</v>
      </c>
      <c r="D938" s="110">
        <v>3</v>
      </c>
      <c r="E938" s="126" t="s">
        <v>66</v>
      </c>
      <c r="F938" s="110">
        <v>48</v>
      </c>
      <c r="G938" s="111" t="s">
        <v>290</v>
      </c>
    </row>
    <row r="939" spans="2:7">
      <c r="B939" s="135">
        <v>730249</v>
      </c>
      <c r="C939" s="110">
        <v>7</v>
      </c>
      <c r="D939" s="110">
        <v>3</v>
      </c>
      <c r="E939" s="126" t="s">
        <v>66</v>
      </c>
      <c r="F939" s="110">
        <v>49</v>
      </c>
      <c r="G939" s="111" t="s">
        <v>291</v>
      </c>
    </row>
    <row r="940" spans="2:7">
      <c r="B940" s="135">
        <v>730299</v>
      </c>
      <c r="C940" s="110">
        <v>7</v>
      </c>
      <c r="D940" s="110">
        <v>3</v>
      </c>
      <c r="E940" s="126" t="s">
        <v>66</v>
      </c>
      <c r="F940" s="110">
        <v>99</v>
      </c>
      <c r="G940" s="111" t="s">
        <v>602</v>
      </c>
    </row>
    <row r="941" spans="2:7">
      <c r="B941" s="135">
        <v>7303</v>
      </c>
      <c r="C941" s="117">
        <v>7</v>
      </c>
      <c r="D941" s="117">
        <v>3</v>
      </c>
      <c r="E941" s="126" t="s">
        <v>68</v>
      </c>
      <c r="F941" s="119"/>
      <c r="G941" s="120" t="s">
        <v>293</v>
      </c>
    </row>
    <row r="942" spans="2:7">
      <c r="B942" s="135">
        <v>730301</v>
      </c>
      <c r="C942" s="110">
        <v>7</v>
      </c>
      <c r="D942" s="110">
        <v>3</v>
      </c>
      <c r="E942" s="126" t="s">
        <v>68</v>
      </c>
      <c r="F942" s="126" t="s">
        <v>64</v>
      </c>
      <c r="G942" s="111" t="s">
        <v>294</v>
      </c>
    </row>
    <row r="943" spans="2:7">
      <c r="B943" s="135">
        <v>730302</v>
      </c>
      <c r="C943" s="110">
        <v>7</v>
      </c>
      <c r="D943" s="110">
        <v>3</v>
      </c>
      <c r="E943" s="126" t="s">
        <v>68</v>
      </c>
      <c r="F943" s="126" t="s">
        <v>66</v>
      </c>
      <c r="G943" s="111" t="s">
        <v>295</v>
      </c>
    </row>
    <row r="944" spans="2:7">
      <c r="B944" s="135">
        <v>730303</v>
      </c>
      <c r="C944" s="110">
        <v>7</v>
      </c>
      <c r="D944" s="110">
        <v>3</v>
      </c>
      <c r="E944" s="126" t="s">
        <v>68</v>
      </c>
      <c r="F944" s="126" t="s">
        <v>68</v>
      </c>
      <c r="G944" s="111" t="s">
        <v>296</v>
      </c>
    </row>
    <row r="945" spans="2:7">
      <c r="B945" s="135">
        <v>730304</v>
      </c>
      <c r="C945" s="110">
        <v>7</v>
      </c>
      <c r="D945" s="110">
        <v>3</v>
      </c>
      <c r="E945" s="126" t="s">
        <v>68</v>
      </c>
      <c r="F945" s="126" t="s">
        <v>86</v>
      </c>
      <c r="G945" s="111" t="s">
        <v>297</v>
      </c>
    </row>
    <row r="946" spans="2:7">
      <c r="B946" s="135">
        <v>730305</v>
      </c>
      <c r="C946" s="110">
        <v>7</v>
      </c>
      <c r="D946" s="110">
        <v>3</v>
      </c>
      <c r="E946" s="126" t="s">
        <v>68</v>
      </c>
      <c r="F946" s="126" t="s">
        <v>70</v>
      </c>
      <c r="G946" s="111" t="s">
        <v>298</v>
      </c>
    </row>
    <row r="947" spans="2:7">
      <c r="B947" s="135">
        <v>730306</v>
      </c>
      <c r="C947" s="110">
        <v>7</v>
      </c>
      <c r="D947" s="110">
        <v>3</v>
      </c>
      <c r="E947" s="126" t="s">
        <v>68</v>
      </c>
      <c r="F947" s="126" t="s">
        <v>72</v>
      </c>
      <c r="G947" s="111" t="s">
        <v>671</v>
      </c>
    </row>
    <row r="948" spans="2:7" ht="24">
      <c r="B948" s="135">
        <v>730307</v>
      </c>
      <c r="C948" s="110">
        <v>7</v>
      </c>
      <c r="D948" s="110">
        <v>3</v>
      </c>
      <c r="E948" s="126" t="s">
        <v>68</v>
      </c>
      <c r="F948" s="126" t="s">
        <v>74</v>
      </c>
      <c r="G948" s="111" t="s">
        <v>672</v>
      </c>
    </row>
    <row r="949" spans="2:7" ht="24">
      <c r="B949" s="135">
        <v>730308</v>
      </c>
      <c r="C949" s="110">
        <v>7</v>
      </c>
      <c r="D949" s="110">
        <v>3</v>
      </c>
      <c r="E949" s="126" t="s">
        <v>68</v>
      </c>
      <c r="F949" s="126" t="s">
        <v>76</v>
      </c>
      <c r="G949" s="112" t="s">
        <v>673</v>
      </c>
    </row>
    <row r="950" spans="2:7">
      <c r="B950" s="135">
        <v>7304</v>
      </c>
      <c r="C950" s="117">
        <v>7</v>
      </c>
      <c r="D950" s="117">
        <v>3</v>
      </c>
      <c r="E950" s="126" t="s">
        <v>86</v>
      </c>
      <c r="F950" s="119"/>
      <c r="G950" s="120" t="s">
        <v>674</v>
      </c>
    </row>
    <row r="951" spans="2:7">
      <c r="B951" s="135">
        <v>730401</v>
      </c>
      <c r="C951" s="110">
        <v>7</v>
      </c>
      <c r="D951" s="110">
        <v>3</v>
      </c>
      <c r="E951" s="126" t="s">
        <v>86</v>
      </c>
      <c r="F951" s="126" t="s">
        <v>64</v>
      </c>
      <c r="G951" s="111" t="s">
        <v>304</v>
      </c>
    </row>
    <row r="952" spans="2:7" ht="24">
      <c r="B952" s="135">
        <v>730402</v>
      </c>
      <c r="C952" s="110">
        <v>7</v>
      </c>
      <c r="D952" s="110">
        <v>3</v>
      </c>
      <c r="E952" s="126" t="s">
        <v>86</v>
      </c>
      <c r="F952" s="126" t="s">
        <v>66</v>
      </c>
      <c r="G952" s="112" t="s">
        <v>675</v>
      </c>
    </row>
    <row r="953" spans="2:7">
      <c r="B953" s="135">
        <v>730403</v>
      </c>
      <c r="C953" s="110">
        <v>7</v>
      </c>
      <c r="D953" s="110">
        <v>3</v>
      </c>
      <c r="E953" s="126" t="s">
        <v>86</v>
      </c>
      <c r="F953" s="126" t="s">
        <v>68</v>
      </c>
      <c r="G953" s="111" t="s">
        <v>676</v>
      </c>
    </row>
    <row r="954" spans="2:7">
      <c r="B954" s="135">
        <v>730404</v>
      </c>
      <c r="C954" s="110">
        <v>7</v>
      </c>
      <c r="D954" s="110">
        <v>3</v>
      </c>
      <c r="E954" s="126" t="s">
        <v>86</v>
      </c>
      <c r="F954" s="126" t="s">
        <v>86</v>
      </c>
      <c r="G954" s="111" t="s">
        <v>307</v>
      </c>
    </row>
    <row r="955" spans="2:7">
      <c r="B955" s="135">
        <v>730405</v>
      </c>
      <c r="C955" s="110">
        <v>7</v>
      </c>
      <c r="D955" s="110">
        <v>3</v>
      </c>
      <c r="E955" s="126" t="s">
        <v>86</v>
      </c>
      <c r="F955" s="126" t="s">
        <v>70</v>
      </c>
      <c r="G955" s="111" t="s">
        <v>308</v>
      </c>
    </row>
    <row r="956" spans="2:7">
      <c r="B956" s="135">
        <v>730406</v>
      </c>
      <c r="C956" s="110">
        <v>7</v>
      </c>
      <c r="D956" s="110">
        <v>3</v>
      </c>
      <c r="E956" s="126" t="s">
        <v>86</v>
      </c>
      <c r="F956" s="126" t="s">
        <v>72</v>
      </c>
      <c r="G956" s="111" t="s">
        <v>309</v>
      </c>
    </row>
    <row r="957" spans="2:7">
      <c r="B957" s="135">
        <v>730415</v>
      </c>
      <c r="C957" s="110">
        <v>7</v>
      </c>
      <c r="D957" s="110">
        <v>3</v>
      </c>
      <c r="E957" s="126" t="s">
        <v>86</v>
      </c>
      <c r="F957" s="110">
        <v>15</v>
      </c>
      <c r="G957" s="111" t="s">
        <v>313</v>
      </c>
    </row>
    <row r="958" spans="2:7">
      <c r="B958" s="135">
        <v>730417</v>
      </c>
      <c r="C958" s="110">
        <v>7</v>
      </c>
      <c r="D958" s="110">
        <v>3</v>
      </c>
      <c r="E958" s="126" t="s">
        <v>86</v>
      </c>
      <c r="F958" s="110">
        <v>17</v>
      </c>
      <c r="G958" s="111" t="s">
        <v>314</v>
      </c>
    </row>
    <row r="959" spans="2:7">
      <c r="B959" s="135">
        <v>730418</v>
      </c>
      <c r="C959" s="110">
        <v>7</v>
      </c>
      <c r="D959" s="110">
        <v>3</v>
      </c>
      <c r="E959" s="126" t="s">
        <v>86</v>
      </c>
      <c r="F959" s="110">
        <v>18</v>
      </c>
      <c r="G959" s="111" t="s">
        <v>315</v>
      </c>
    </row>
    <row r="960" spans="2:7">
      <c r="B960" s="135">
        <v>730419</v>
      </c>
      <c r="C960" s="110">
        <v>7</v>
      </c>
      <c r="D960" s="110">
        <v>3</v>
      </c>
      <c r="E960" s="126" t="s">
        <v>86</v>
      </c>
      <c r="F960" s="110">
        <v>19</v>
      </c>
      <c r="G960" s="111" t="s">
        <v>611</v>
      </c>
    </row>
    <row r="961" spans="2:7" ht="24">
      <c r="B961" s="135">
        <v>730420</v>
      </c>
      <c r="C961" s="110">
        <v>7</v>
      </c>
      <c r="D961" s="110">
        <v>3</v>
      </c>
      <c r="E961" s="126" t="s">
        <v>86</v>
      </c>
      <c r="F961" s="110">
        <v>20</v>
      </c>
      <c r="G961" s="112" t="s">
        <v>317</v>
      </c>
    </row>
    <row r="962" spans="2:7" ht="24">
      <c r="B962" s="135">
        <v>730421</v>
      </c>
      <c r="C962" s="110">
        <v>7</v>
      </c>
      <c r="D962" s="110">
        <v>3</v>
      </c>
      <c r="E962" s="126" t="s">
        <v>86</v>
      </c>
      <c r="F962" s="110">
        <v>21</v>
      </c>
      <c r="G962" s="112" t="s">
        <v>318</v>
      </c>
    </row>
    <row r="963" spans="2:7">
      <c r="B963" s="135">
        <v>730422</v>
      </c>
      <c r="C963" s="110">
        <v>7</v>
      </c>
      <c r="D963" s="110">
        <v>3</v>
      </c>
      <c r="E963" s="126" t="s">
        <v>86</v>
      </c>
      <c r="F963" s="110">
        <v>22</v>
      </c>
      <c r="G963" s="111" t="s">
        <v>319</v>
      </c>
    </row>
    <row r="964" spans="2:7">
      <c r="B964" s="135">
        <v>730423</v>
      </c>
      <c r="C964" s="110">
        <v>7</v>
      </c>
      <c r="D964" s="110">
        <v>3</v>
      </c>
      <c r="E964" s="126" t="s">
        <v>86</v>
      </c>
      <c r="F964" s="110">
        <v>23</v>
      </c>
      <c r="G964" s="111" t="s">
        <v>320</v>
      </c>
    </row>
    <row r="965" spans="2:7">
      <c r="B965" s="135">
        <v>730424</v>
      </c>
      <c r="C965" s="110">
        <v>7</v>
      </c>
      <c r="D965" s="110">
        <v>3</v>
      </c>
      <c r="E965" s="126" t="s">
        <v>86</v>
      </c>
      <c r="F965" s="110">
        <v>24</v>
      </c>
      <c r="G965" s="111" t="s">
        <v>321</v>
      </c>
    </row>
    <row r="966" spans="2:7" ht="24">
      <c r="B966" s="135">
        <v>730425</v>
      </c>
      <c r="C966" s="110">
        <v>7</v>
      </c>
      <c r="D966" s="110">
        <v>3</v>
      </c>
      <c r="E966" s="126" t="s">
        <v>86</v>
      </c>
      <c r="F966" s="110">
        <v>25</v>
      </c>
      <c r="G966" s="112" t="s">
        <v>322</v>
      </c>
    </row>
    <row r="967" spans="2:7">
      <c r="B967" s="135">
        <v>730499</v>
      </c>
      <c r="C967" s="110">
        <v>7</v>
      </c>
      <c r="D967" s="110">
        <v>3</v>
      </c>
      <c r="E967" s="126" t="s">
        <v>86</v>
      </c>
      <c r="F967" s="110">
        <v>99</v>
      </c>
      <c r="G967" s="111" t="s">
        <v>323</v>
      </c>
    </row>
    <row r="968" spans="2:7">
      <c r="B968" s="135">
        <v>7305</v>
      </c>
      <c r="C968" s="117">
        <v>7</v>
      </c>
      <c r="D968" s="117">
        <v>3</v>
      </c>
      <c r="E968" s="126" t="s">
        <v>70</v>
      </c>
      <c r="F968" s="119"/>
      <c r="G968" s="120" t="s">
        <v>324</v>
      </c>
    </row>
    <row r="969" spans="2:7">
      <c r="B969" s="135">
        <v>730501</v>
      </c>
      <c r="C969" s="110">
        <v>7</v>
      </c>
      <c r="D969" s="110">
        <v>3</v>
      </c>
      <c r="E969" s="126" t="s">
        <v>70</v>
      </c>
      <c r="F969" s="126" t="s">
        <v>64</v>
      </c>
      <c r="G969" s="111" t="s">
        <v>325</v>
      </c>
    </row>
    <row r="970" spans="2:7" ht="24">
      <c r="B970" s="135">
        <v>730502</v>
      </c>
      <c r="C970" s="110">
        <v>7</v>
      </c>
      <c r="D970" s="110">
        <v>3</v>
      </c>
      <c r="E970" s="126" t="s">
        <v>70</v>
      </c>
      <c r="F970" s="126" t="s">
        <v>66</v>
      </c>
      <c r="G970" s="112" t="s">
        <v>612</v>
      </c>
    </row>
    <row r="971" spans="2:7">
      <c r="B971" s="135">
        <v>730503</v>
      </c>
      <c r="C971" s="110">
        <v>7</v>
      </c>
      <c r="D971" s="110">
        <v>3</v>
      </c>
      <c r="E971" s="126" t="s">
        <v>70</v>
      </c>
      <c r="F971" s="126" t="s">
        <v>68</v>
      </c>
      <c r="G971" s="111" t="s">
        <v>327</v>
      </c>
    </row>
    <row r="972" spans="2:7">
      <c r="B972" s="135">
        <v>730504</v>
      </c>
      <c r="C972" s="110">
        <v>7</v>
      </c>
      <c r="D972" s="110">
        <v>3</v>
      </c>
      <c r="E972" s="126" t="s">
        <v>70</v>
      </c>
      <c r="F972" s="126" t="s">
        <v>86</v>
      </c>
      <c r="G972" s="111" t="s">
        <v>328</v>
      </c>
    </row>
    <row r="973" spans="2:7">
      <c r="B973" s="135">
        <v>730505</v>
      </c>
      <c r="C973" s="110">
        <v>7</v>
      </c>
      <c r="D973" s="110">
        <v>3</v>
      </c>
      <c r="E973" s="126" t="s">
        <v>70</v>
      </c>
      <c r="F973" s="126" t="s">
        <v>70</v>
      </c>
      <c r="G973" s="111" t="s">
        <v>329</v>
      </c>
    </row>
    <row r="974" spans="2:7">
      <c r="B974" s="135">
        <v>730506</v>
      </c>
      <c r="C974" s="110">
        <v>7</v>
      </c>
      <c r="D974" s="110">
        <v>3</v>
      </c>
      <c r="E974" s="126" t="s">
        <v>70</v>
      </c>
      <c r="F974" s="126" t="s">
        <v>72</v>
      </c>
      <c r="G974" s="111" t="s">
        <v>330</v>
      </c>
    </row>
    <row r="975" spans="2:7">
      <c r="B975" s="135">
        <v>730515</v>
      </c>
      <c r="C975" s="110">
        <v>7</v>
      </c>
      <c r="D975" s="110">
        <v>3</v>
      </c>
      <c r="E975" s="126" t="s">
        <v>70</v>
      </c>
      <c r="F975" s="110">
        <v>15</v>
      </c>
      <c r="G975" s="111" t="s">
        <v>331</v>
      </c>
    </row>
    <row r="976" spans="2:7">
      <c r="B976" s="135">
        <v>730517</v>
      </c>
      <c r="C976" s="110">
        <v>7</v>
      </c>
      <c r="D976" s="110">
        <v>3</v>
      </c>
      <c r="E976" s="126" t="s">
        <v>70</v>
      </c>
      <c r="F976" s="110">
        <v>17</v>
      </c>
      <c r="G976" s="111" t="s">
        <v>333</v>
      </c>
    </row>
    <row r="977" spans="2:7">
      <c r="B977" s="135">
        <v>730518</v>
      </c>
      <c r="C977" s="110">
        <v>7</v>
      </c>
      <c r="D977" s="110">
        <v>3</v>
      </c>
      <c r="E977" s="126" t="s">
        <v>70</v>
      </c>
      <c r="F977" s="110">
        <v>18</v>
      </c>
      <c r="G977" s="111" t="s">
        <v>334</v>
      </c>
    </row>
    <row r="978" spans="2:7">
      <c r="B978" s="135">
        <v>730519</v>
      </c>
      <c r="C978" s="110">
        <v>7</v>
      </c>
      <c r="D978" s="110">
        <v>3</v>
      </c>
      <c r="E978" s="126" t="s">
        <v>70</v>
      </c>
      <c r="F978" s="110">
        <v>19</v>
      </c>
      <c r="G978" s="111" t="s">
        <v>335</v>
      </c>
    </row>
    <row r="979" spans="2:7">
      <c r="B979" s="135">
        <v>730599</v>
      </c>
      <c r="C979" s="110">
        <v>7</v>
      </c>
      <c r="D979" s="110">
        <v>3</v>
      </c>
      <c r="E979" s="126" t="s">
        <v>70</v>
      </c>
      <c r="F979" s="110">
        <v>99</v>
      </c>
      <c r="G979" s="111" t="s">
        <v>336</v>
      </c>
    </row>
    <row r="980" spans="2:7">
      <c r="B980" s="135">
        <v>7306</v>
      </c>
      <c r="C980" s="117">
        <v>7</v>
      </c>
      <c r="D980" s="117">
        <v>3</v>
      </c>
      <c r="E980" s="126" t="s">
        <v>72</v>
      </c>
      <c r="F980" s="119"/>
      <c r="G980" s="120" t="s">
        <v>677</v>
      </c>
    </row>
    <row r="981" spans="2:7">
      <c r="B981" s="135">
        <v>730601</v>
      </c>
      <c r="C981" s="110">
        <v>7</v>
      </c>
      <c r="D981" s="110">
        <v>3</v>
      </c>
      <c r="E981" s="126" t="s">
        <v>72</v>
      </c>
      <c r="F981" s="126" t="s">
        <v>64</v>
      </c>
      <c r="G981" s="111" t="s">
        <v>338</v>
      </c>
    </row>
    <row r="982" spans="2:7">
      <c r="B982" s="135">
        <v>730602</v>
      </c>
      <c r="C982" s="110">
        <v>7</v>
      </c>
      <c r="D982" s="110">
        <v>3</v>
      </c>
      <c r="E982" s="126" t="s">
        <v>72</v>
      </c>
      <c r="F982" s="126" t="s">
        <v>66</v>
      </c>
      <c r="G982" s="111" t="s">
        <v>339</v>
      </c>
    </row>
    <row r="983" spans="2:7">
      <c r="B983" s="135">
        <v>730603</v>
      </c>
      <c r="C983" s="110">
        <v>7</v>
      </c>
      <c r="D983" s="110">
        <v>3</v>
      </c>
      <c r="E983" s="126" t="s">
        <v>72</v>
      </c>
      <c r="F983" s="126" t="s">
        <v>68</v>
      </c>
      <c r="G983" s="111" t="s">
        <v>340</v>
      </c>
    </row>
    <row r="984" spans="2:7">
      <c r="B984" s="135">
        <v>730604</v>
      </c>
      <c r="C984" s="110">
        <v>7</v>
      </c>
      <c r="D984" s="110">
        <v>3</v>
      </c>
      <c r="E984" s="126" t="s">
        <v>72</v>
      </c>
      <c r="F984" s="126" t="s">
        <v>86</v>
      </c>
      <c r="G984" s="111" t="s">
        <v>341</v>
      </c>
    </row>
    <row r="985" spans="2:7">
      <c r="B985" s="135">
        <v>730605</v>
      </c>
      <c r="C985" s="110">
        <v>7</v>
      </c>
      <c r="D985" s="110">
        <v>3</v>
      </c>
      <c r="E985" s="126" t="s">
        <v>72</v>
      </c>
      <c r="F985" s="126" t="s">
        <v>70</v>
      </c>
      <c r="G985" s="111" t="s">
        <v>342</v>
      </c>
    </row>
    <row r="986" spans="2:7">
      <c r="B986" s="135">
        <v>730606</v>
      </c>
      <c r="C986" s="110">
        <v>7</v>
      </c>
      <c r="D986" s="110">
        <v>3</v>
      </c>
      <c r="E986" s="126" t="s">
        <v>72</v>
      </c>
      <c r="F986" s="126" t="s">
        <v>72</v>
      </c>
      <c r="G986" s="111" t="s">
        <v>343</v>
      </c>
    </row>
    <row r="987" spans="2:7">
      <c r="B987" s="135">
        <v>730607</v>
      </c>
      <c r="C987" s="110">
        <v>7</v>
      </c>
      <c r="D987" s="110">
        <v>3</v>
      </c>
      <c r="E987" s="126" t="s">
        <v>72</v>
      </c>
      <c r="F987" s="126" t="s">
        <v>74</v>
      </c>
      <c r="G987" s="111" t="s">
        <v>344</v>
      </c>
    </row>
    <row r="988" spans="2:7" ht="24">
      <c r="B988" s="135">
        <v>730608</v>
      </c>
      <c r="C988" s="110">
        <v>7</v>
      </c>
      <c r="D988" s="110">
        <v>3</v>
      </c>
      <c r="E988" s="126" t="s">
        <v>72</v>
      </c>
      <c r="F988" s="126" t="s">
        <v>76</v>
      </c>
      <c r="G988" s="112" t="s">
        <v>678</v>
      </c>
    </row>
    <row r="989" spans="2:7">
      <c r="B989" s="135">
        <v>730609</v>
      </c>
      <c r="C989" s="110">
        <v>7</v>
      </c>
      <c r="D989" s="110">
        <v>3</v>
      </c>
      <c r="E989" s="126" t="s">
        <v>72</v>
      </c>
      <c r="F989" s="126" t="s">
        <v>78</v>
      </c>
      <c r="G989" s="111" t="s">
        <v>256</v>
      </c>
    </row>
    <row r="990" spans="2:7">
      <c r="B990" s="135">
        <v>730610</v>
      </c>
      <c r="C990" s="110">
        <v>7</v>
      </c>
      <c r="D990" s="110">
        <v>3</v>
      </c>
      <c r="E990" s="126" t="s">
        <v>72</v>
      </c>
      <c r="F990" s="110">
        <v>10</v>
      </c>
      <c r="G990" s="111" t="s">
        <v>265</v>
      </c>
    </row>
    <row r="991" spans="2:7">
      <c r="B991" s="135">
        <v>730612</v>
      </c>
      <c r="C991" s="110">
        <v>7</v>
      </c>
      <c r="D991" s="110">
        <v>3</v>
      </c>
      <c r="E991" s="126" t="s">
        <v>72</v>
      </c>
      <c r="F991" s="110">
        <v>12</v>
      </c>
      <c r="G991" s="111" t="s">
        <v>347</v>
      </c>
    </row>
    <row r="992" spans="2:7">
      <c r="B992" s="135">
        <v>730613</v>
      </c>
      <c r="C992" s="110">
        <v>7</v>
      </c>
      <c r="D992" s="110">
        <v>3</v>
      </c>
      <c r="E992" s="126" t="s">
        <v>72</v>
      </c>
      <c r="F992" s="110">
        <v>13</v>
      </c>
      <c r="G992" s="111" t="s">
        <v>348</v>
      </c>
    </row>
    <row r="993" spans="2:7">
      <c r="B993" s="135">
        <v>7307</v>
      </c>
      <c r="C993" s="117">
        <v>7</v>
      </c>
      <c r="D993" s="117">
        <v>3</v>
      </c>
      <c r="E993" s="126" t="s">
        <v>74</v>
      </c>
      <c r="F993" s="119"/>
      <c r="G993" s="120" t="s">
        <v>349</v>
      </c>
    </row>
    <row r="994" spans="2:7">
      <c r="B994" s="135">
        <v>730701</v>
      </c>
      <c r="C994" s="110">
        <v>7</v>
      </c>
      <c r="D994" s="110">
        <v>3</v>
      </c>
      <c r="E994" s="126" t="s">
        <v>74</v>
      </c>
      <c r="F994" s="126" t="s">
        <v>64</v>
      </c>
      <c r="G994" s="111" t="s">
        <v>350</v>
      </c>
    </row>
    <row r="995" spans="2:7">
      <c r="B995" s="135">
        <v>730702</v>
      </c>
      <c r="C995" s="110">
        <v>7</v>
      </c>
      <c r="D995" s="110">
        <v>3</v>
      </c>
      <c r="E995" s="126" t="s">
        <v>74</v>
      </c>
      <c r="F995" s="126" t="s">
        <v>66</v>
      </c>
      <c r="G995" s="111" t="s">
        <v>351</v>
      </c>
    </row>
    <row r="996" spans="2:7">
      <c r="B996" s="135">
        <v>730703</v>
      </c>
      <c r="C996" s="110">
        <v>7</v>
      </c>
      <c r="D996" s="110">
        <v>3</v>
      </c>
      <c r="E996" s="126" t="s">
        <v>74</v>
      </c>
      <c r="F996" s="126" t="s">
        <v>68</v>
      </c>
      <c r="G996" s="111" t="s">
        <v>352</v>
      </c>
    </row>
    <row r="997" spans="2:7">
      <c r="B997" s="135">
        <v>730704</v>
      </c>
      <c r="C997" s="110">
        <v>7</v>
      </c>
      <c r="D997" s="110">
        <v>3</v>
      </c>
      <c r="E997" s="126" t="s">
        <v>74</v>
      </c>
      <c r="F997" s="126" t="s">
        <v>86</v>
      </c>
      <c r="G997" s="111" t="s">
        <v>353</v>
      </c>
    </row>
    <row r="998" spans="2:7">
      <c r="B998" s="135">
        <v>7308</v>
      </c>
      <c r="C998" s="117">
        <v>7</v>
      </c>
      <c r="D998" s="117">
        <v>3</v>
      </c>
      <c r="E998" s="126" t="s">
        <v>76</v>
      </c>
      <c r="F998" s="119"/>
      <c r="G998" s="120" t="s">
        <v>679</v>
      </c>
    </row>
    <row r="999" spans="2:7">
      <c r="B999" s="135">
        <v>730801</v>
      </c>
      <c r="C999" s="110">
        <v>7</v>
      </c>
      <c r="D999" s="110">
        <v>3</v>
      </c>
      <c r="E999" s="126" t="s">
        <v>76</v>
      </c>
      <c r="F999" s="126" t="s">
        <v>64</v>
      </c>
      <c r="G999" s="111" t="s">
        <v>355</v>
      </c>
    </row>
    <row r="1000" spans="2:7">
      <c r="B1000" s="135">
        <v>730802</v>
      </c>
      <c r="C1000" s="110">
        <v>7</v>
      </c>
      <c r="D1000" s="110">
        <v>3</v>
      </c>
      <c r="E1000" s="126" t="s">
        <v>76</v>
      </c>
      <c r="F1000" s="126" t="s">
        <v>66</v>
      </c>
      <c r="G1000" s="111" t="s">
        <v>680</v>
      </c>
    </row>
    <row r="1001" spans="2:7">
      <c r="B1001" s="135">
        <v>730803</v>
      </c>
      <c r="C1001" s="110">
        <v>7</v>
      </c>
      <c r="D1001" s="110">
        <v>3</v>
      </c>
      <c r="E1001" s="126" t="s">
        <v>76</v>
      </c>
      <c r="F1001" s="126" t="s">
        <v>68</v>
      </c>
      <c r="G1001" s="111" t="s">
        <v>357</v>
      </c>
    </row>
    <row r="1002" spans="2:7">
      <c r="B1002" s="135">
        <v>730804</v>
      </c>
      <c r="C1002" s="110">
        <v>7</v>
      </c>
      <c r="D1002" s="110">
        <v>3</v>
      </c>
      <c r="E1002" s="126" t="s">
        <v>76</v>
      </c>
      <c r="F1002" s="126" t="s">
        <v>86</v>
      </c>
      <c r="G1002" s="111" t="s">
        <v>358</v>
      </c>
    </row>
    <row r="1003" spans="2:7">
      <c r="B1003" s="135">
        <v>730805</v>
      </c>
      <c r="C1003" s="110">
        <v>7</v>
      </c>
      <c r="D1003" s="110">
        <v>3</v>
      </c>
      <c r="E1003" s="126" t="s">
        <v>76</v>
      </c>
      <c r="F1003" s="126" t="s">
        <v>70</v>
      </c>
      <c r="G1003" s="111" t="s">
        <v>359</v>
      </c>
    </row>
    <row r="1004" spans="2:7">
      <c r="B1004" s="135">
        <v>730806</v>
      </c>
      <c r="C1004" s="110">
        <v>7</v>
      </c>
      <c r="D1004" s="110">
        <v>3</v>
      </c>
      <c r="E1004" s="126" t="s">
        <v>76</v>
      </c>
      <c r="F1004" s="126" t="s">
        <v>72</v>
      </c>
      <c r="G1004" s="111" t="s">
        <v>360</v>
      </c>
    </row>
    <row r="1005" spans="2:7">
      <c r="B1005" s="135">
        <v>730807</v>
      </c>
      <c r="C1005" s="110">
        <v>7</v>
      </c>
      <c r="D1005" s="110">
        <v>3</v>
      </c>
      <c r="E1005" s="126" t="s">
        <v>76</v>
      </c>
      <c r="F1005" s="126" t="s">
        <v>74</v>
      </c>
      <c r="G1005" s="111" t="s">
        <v>361</v>
      </c>
    </row>
    <row r="1006" spans="2:7">
      <c r="B1006" s="135">
        <v>730808</v>
      </c>
      <c r="C1006" s="110">
        <v>7</v>
      </c>
      <c r="D1006" s="110">
        <v>3</v>
      </c>
      <c r="E1006" s="126" t="s">
        <v>76</v>
      </c>
      <c r="F1006" s="126" t="s">
        <v>76</v>
      </c>
      <c r="G1006" s="111" t="s">
        <v>362</v>
      </c>
    </row>
    <row r="1007" spans="2:7">
      <c r="B1007" s="135">
        <v>730809</v>
      </c>
      <c r="C1007" s="110">
        <v>7</v>
      </c>
      <c r="D1007" s="110">
        <v>3</v>
      </c>
      <c r="E1007" s="126" t="s">
        <v>76</v>
      </c>
      <c r="F1007" s="126" t="s">
        <v>78</v>
      </c>
      <c r="G1007" s="111" t="s">
        <v>363</v>
      </c>
    </row>
    <row r="1008" spans="2:7">
      <c r="B1008" s="135">
        <v>730810</v>
      </c>
      <c r="C1008" s="110">
        <v>7</v>
      </c>
      <c r="D1008" s="110">
        <v>3</v>
      </c>
      <c r="E1008" s="126" t="s">
        <v>76</v>
      </c>
      <c r="F1008" s="110">
        <v>10</v>
      </c>
      <c r="G1008" s="111" t="s">
        <v>364</v>
      </c>
    </row>
    <row r="1009" spans="2:7" ht="24">
      <c r="B1009" s="135">
        <v>730811</v>
      </c>
      <c r="C1009" s="110">
        <v>7</v>
      </c>
      <c r="D1009" s="110">
        <v>3</v>
      </c>
      <c r="E1009" s="126" t="s">
        <v>76</v>
      </c>
      <c r="F1009" s="110">
        <v>11</v>
      </c>
      <c r="G1009" s="112" t="s">
        <v>681</v>
      </c>
    </row>
    <row r="1010" spans="2:7">
      <c r="B1010" s="135">
        <v>730812</v>
      </c>
      <c r="C1010" s="110">
        <v>7</v>
      </c>
      <c r="D1010" s="110">
        <v>3</v>
      </c>
      <c r="E1010" s="126" t="s">
        <v>76</v>
      </c>
      <c r="F1010" s="110">
        <v>12</v>
      </c>
      <c r="G1010" s="111" t="s">
        <v>366</v>
      </c>
    </row>
    <row r="1011" spans="2:7">
      <c r="B1011" s="135">
        <v>730813</v>
      </c>
      <c r="C1011" s="110">
        <v>7</v>
      </c>
      <c r="D1011" s="110">
        <v>3</v>
      </c>
      <c r="E1011" s="126" t="s">
        <v>76</v>
      </c>
      <c r="F1011" s="110">
        <v>13</v>
      </c>
      <c r="G1011" s="111" t="s">
        <v>367</v>
      </c>
    </row>
    <row r="1012" spans="2:7">
      <c r="B1012" s="135">
        <v>730814</v>
      </c>
      <c r="C1012" s="110">
        <v>7</v>
      </c>
      <c r="D1012" s="110">
        <v>3</v>
      </c>
      <c r="E1012" s="126" t="s">
        <v>76</v>
      </c>
      <c r="F1012" s="110">
        <v>14</v>
      </c>
      <c r="G1012" s="111" t="s">
        <v>368</v>
      </c>
    </row>
    <row r="1013" spans="2:7">
      <c r="B1013" s="135">
        <v>730817</v>
      </c>
      <c r="C1013" s="110">
        <v>7</v>
      </c>
      <c r="D1013" s="110">
        <v>3</v>
      </c>
      <c r="E1013" s="126" t="s">
        <v>76</v>
      </c>
      <c r="F1013" s="110">
        <v>17</v>
      </c>
      <c r="G1013" s="111" t="s">
        <v>371</v>
      </c>
    </row>
    <row r="1014" spans="2:7" ht="24">
      <c r="B1014" s="135">
        <v>730818</v>
      </c>
      <c r="C1014" s="110">
        <v>7</v>
      </c>
      <c r="D1014" s="110">
        <v>3</v>
      </c>
      <c r="E1014" s="126" t="s">
        <v>76</v>
      </c>
      <c r="F1014" s="110">
        <v>18</v>
      </c>
      <c r="G1014" s="112" t="s">
        <v>372</v>
      </c>
    </row>
    <row r="1015" spans="2:7">
      <c r="B1015" s="135">
        <v>730819</v>
      </c>
      <c r="C1015" s="110">
        <v>7</v>
      </c>
      <c r="D1015" s="110">
        <v>3</v>
      </c>
      <c r="E1015" s="126" t="s">
        <v>76</v>
      </c>
      <c r="F1015" s="110">
        <v>19</v>
      </c>
      <c r="G1015" s="111" t="s">
        <v>373</v>
      </c>
    </row>
    <row r="1016" spans="2:7">
      <c r="B1016" s="135">
        <v>730820</v>
      </c>
      <c r="C1016" s="110">
        <v>7</v>
      </c>
      <c r="D1016" s="110">
        <v>3</v>
      </c>
      <c r="E1016" s="126" t="s">
        <v>76</v>
      </c>
      <c r="F1016" s="110">
        <v>20</v>
      </c>
      <c r="G1016" s="111" t="s">
        <v>625</v>
      </c>
    </row>
    <row r="1017" spans="2:7">
      <c r="B1017" s="135">
        <v>730821</v>
      </c>
      <c r="C1017" s="110">
        <v>7</v>
      </c>
      <c r="D1017" s="110">
        <v>3</v>
      </c>
      <c r="E1017" s="126" t="s">
        <v>76</v>
      </c>
      <c r="F1017" s="110">
        <v>21</v>
      </c>
      <c r="G1017" s="111" t="s">
        <v>375</v>
      </c>
    </row>
    <row r="1018" spans="2:7" ht="24">
      <c r="B1018" s="135">
        <v>730823</v>
      </c>
      <c r="C1018" s="110">
        <v>7</v>
      </c>
      <c r="D1018" s="110">
        <v>3</v>
      </c>
      <c r="E1018" s="126" t="s">
        <v>76</v>
      </c>
      <c r="F1018" s="110">
        <v>23</v>
      </c>
      <c r="G1018" s="112" t="s">
        <v>377</v>
      </c>
    </row>
    <row r="1019" spans="2:7" ht="24">
      <c r="B1019" s="135">
        <v>730824</v>
      </c>
      <c r="C1019" s="110">
        <v>7</v>
      </c>
      <c r="D1019" s="110">
        <v>3</v>
      </c>
      <c r="E1019" s="126" t="s">
        <v>76</v>
      </c>
      <c r="F1019" s="110">
        <v>24</v>
      </c>
      <c r="G1019" s="111" t="s">
        <v>682</v>
      </c>
    </row>
    <row r="1020" spans="2:7">
      <c r="B1020" s="135">
        <v>730825</v>
      </c>
      <c r="C1020" s="110">
        <v>7</v>
      </c>
      <c r="D1020" s="110">
        <v>3</v>
      </c>
      <c r="E1020" s="126" t="s">
        <v>76</v>
      </c>
      <c r="F1020" s="110">
        <v>25</v>
      </c>
      <c r="G1020" s="111" t="s">
        <v>627</v>
      </c>
    </row>
    <row r="1021" spans="2:7">
      <c r="B1021" s="135">
        <v>730826</v>
      </c>
      <c r="C1021" s="110">
        <v>7</v>
      </c>
      <c r="D1021" s="110">
        <v>3</v>
      </c>
      <c r="E1021" s="126" t="s">
        <v>76</v>
      </c>
      <c r="F1021" s="110">
        <v>26</v>
      </c>
      <c r="G1021" s="111" t="s">
        <v>380</v>
      </c>
    </row>
    <row r="1022" spans="2:7">
      <c r="B1022" s="135">
        <v>730827</v>
      </c>
      <c r="C1022" s="110">
        <v>7</v>
      </c>
      <c r="D1022" s="110">
        <v>3</v>
      </c>
      <c r="E1022" s="126" t="s">
        <v>76</v>
      </c>
      <c r="F1022" s="110">
        <v>27</v>
      </c>
      <c r="G1022" s="111" t="s">
        <v>381</v>
      </c>
    </row>
    <row r="1023" spans="2:7">
      <c r="B1023" s="135">
        <v>730828</v>
      </c>
      <c r="C1023" s="110">
        <v>7</v>
      </c>
      <c r="D1023" s="110">
        <v>3</v>
      </c>
      <c r="E1023" s="126" t="s">
        <v>76</v>
      </c>
      <c r="F1023" s="110">
        <v>28</v>
      </c>
      <c r="G1023" s="111" t="s">
        <v>382</v>
      </c>
    </row>
    <row r="1024" spans="2:7">
      <c r="B1024" s="135">
        <v>730829</v>
      </c>
      <c r="C1024" s="110">
        <v>7</v>
      </c>
      <c r="D1024" s="110">
        <v>3</v>
      </c>
      <c r="E1024" s="126" t="s">
        <v>76</v>
      </c>
      <c r="F1024" s="110">
        <v>29</v>
      </c>
      <c r="G1024" s="111" t="s">
        <v>383</v>
      </c>
    </row>
    <row r="1025" spans="2:7">
      <c r="B1025" s="135">
        <v>730830</v>
      </c>
      <c r="C1025" s="110">
        <v>7</v>
      </c>
      <c r="D1025" s="110">
        <v>3</v>
      </c>
      <c r="E1025" s="126" t="s">
        <v>76</v>
      </c>
      <c r="F1025" s="110">
        <v>30</v>
      </c>
      <c r="G1025" s="111" t="s">
        <v>384</v>
      </c>
    </row>
    <row r="1026" spans="2:7">
      <c r="B1026" s="135">
        <v>730832</v>
      </c>
      <c r="C1026" s="110">
        <v>7</v>
      </c>
      <c r="D1026" s="110">
        <v>3</v>
      </c>
      <c r="E1026" s="126" t="s">
        <v>76</v>
      </c>
      <c r="F1026" s="110">
        <v>32</v>
      </c>
      <c r="G1026" s="111" t="s">
        <v>386</v>
      </c>
    </row>
    <row r="1027" spans="2:7">
      <c r="B1027" s="135">
        <v>730833</v>
      </c>
      <c r="C1027" s="110">
        <v>7</v>
      </c>
      <c r="D1027" s="110">
        <v>3</v>
      </c>
      <c r="E1027" s="126" t="s">
        <v>76</v>
      </c>
      <c r="F1027" s="110">
        <v>33</v>
      </c>
      <c r="G1027" s="111" t="s">
        <v>387</v>
      </c>
    </row>
    <row r="1028" spans="2:7">
      <c r="B1028" s="135">
        <v>730834</v>
      </c>
      <c r="C1028" s="110">
        <v>7</v>
      </c>
      <c r="D1028" s="110">
        <v>3</v>
      </c>
      <c r="E1028" s="126" t="s">
        <v>76</v>
      </c>
      <c r="F1028" s="110">
        <v>34</v>
      </c>
      <c r="G1028" s="111" t="s">
        <v>388</v>
      </c>
    </row>
    <row r="1029" spans="2:7" ht="24">
      <c r="B1029" s="135">
        <v>730836</v>
      </c>
      <c r="C1029" s="110">
        <v>7</v>
      </c>
      <c r="D1029" s="110">
        <v>3</v>
      </c>
      <c r="E1029" s="126" t="s">
        <v>76</v>
      </c>
      <c r="F1029" s="110">
        <v>36</v>
      </c>
      <c r="G1029" s="112" t="s">
        <v>390</v>
      </c>
    </row>
    <row r="1030" spans="2:7">
      <c r="B1030" s="135">
        <v>730837</v>
      </c>
      <c r="C1030" s="110">
        <v>7</v>
      </c>
      <c r="D1030" s="110">
        <v>3</v>
      </c>
      <c r="E1030" s="126" t="s">
        <v>76</v>
      </c>
      <c r="F1030" s="110">
        <v>37</v>
      </c>
      <c r="G1030" s="111" t="s">
        <v>391</v>
      </c>
    </row>
    <row r="1031" spans="2:7">
      <c r="B1031" s="135">
        <v>730838</v>
      </c>
      <c r="C1031" s="110">
        <v>7</v>
      </c>
      <c r="D1031" s="110">
        <v>3</v>
      </c>
      <c r="E1031" s="126" t="s">
        <v>76</v>
      </c>
      <c r="F1031" s="110">
        <v>38</v>
      </c>
      <c r="G1031" s="111" t="s">
        <v>392</v>
      </c>
    </row>
    <row r="1032" spans="2:7">
      <c r="B1032" s="135">
        <v>730839</v>
      </c>
      <c r="C1032" s="110">
        <v>7</v>
      </c>
      <c r="D1032" s="110">
        <v>3</v>
      </c>
      <c r="E1032" s="126" t="s">
        <v>76</v>
      </c>
      <c r="F1032" s="110">
        <v>39</v>
      </c>
      <c r="G1032" s="111" t="s">
        <v>393</v>
      </c>
    </row>
    <row r="1033" spans="2:7" ht="24">
      <c r="B1033" s="135">
        <v>730840</v>
      </c>
      <c r="C1033" s="110">
        <v>7</v>
      </c>
      <c r="D1033" s="110">
        <v>3</v>
      </c>
      <c r="E1033" s="126" t="s">
        <v>76</v>
      </c>
      <c r="F1033" s="110">
        <v>40</v>
      </c>
      <c r="G1033" s="112" t="s">
        <v>394</v>
      </c>
    </row>
    <row r="1034" spans="2:7">
      <c r="B1034" s="135">
        <v>730841</v>
      </c>
      <c r="C1034" s="110">
        <v>7</v>
      </c>
      <c r="D1034" s="110">
        <v>3</v>
      </c>
      <c r="E1034" s="126" t="s">
        <v>76</v>
      </c>
      <c r="F1034" s="110">
        <v>41</v>
      </c>
      <c r="G1034" s="111" t="s">
        <v>395</v>
      </c>
    </row>
    <row r="1035" spans="2:7">
      <c r="B1035" s="135">
        <v>730842</v>
      </c>
      <c r="C1035" s="110">
        <v>7</v>
      </c>
      <c r="D1035" s="110">
        <v>3</v>
      </c>
      <c r="E1035" s="126" t="s">
        <v>76</v>
      </c>
      <c r="F1035" s="110">
        <v>42</v>
      </c>
      <c r="G1035" s="111" t="s">
        <v>396</v>
      </c>
    </row>
    <row r="1036" spans="2:7">
      <c r="B1036" s="135">
        <v>730843</v>
      </c>
      <c r="C1036" s="110">
        <v>7</v>
      </c>
      <c r="D1036" s="110">
        <v>3</v>
      </c>
      <c r="E1036" s="126" t="s">
        <v>76</v>
      </c>
      <c r="F1036" s="110">
        <v>43</v>
      </c>
      <c r="G1036" s="111" t="s">
        <v>397</v>
      </c>
    </row>
    <row r="1037" spans="2:7">
      <c r="B1037" s="135">
        <v>730844</v>
      </c>
      <c r="C1037" s="110">
        <v>7</v>
      </c>
      <c r="D1037" s="110">
        <v>3</v>
      </c>
      <c r="E1037" s="126" t="s">
        <v>76</v>
      </c>
      <c r="F1037" s="110">
        <v>44</v>
      </c>
      <c r="G1037" s="111" t="s">
        <v>398</v>
      </c>
    </row>
    <row r="1038" spans="2:7">
      <c r="B1038" s="135">
        <v>730845</v>
      </c>
      <c r="C1038" s="110">
        <v>7</v>
      </c>
      <c r="D1038" s="110">
        <v>3</v>
      </c>
      <c r="E1038" s="126" t="s">
        <v>76</v>
      </c>
      <c r="F1038" s="110">
        <v>45</v>
      </c>
      <c r="G1038" s="111" t="s">
        <v>399</v>
      </c>
    </row>
    <row r="1039" spans="2:7">
      <c r="B1039" s="135">
        <v>730846</v>
      </c>
      <c r="C1039" s="110">
        <v>7</v>
      </c>
      <c r="D1039" s="110">
        <v>3</v>
      </c>
      <c r="E1039" s="126" t="s">
        <v>76</v>
      </c>
      <c r="F1039" s="110">
        <v>46</v>
      </c>
      <c r="G1039" s="111" t="s">
        <v>400</v>
      </c>
    </row>
    <row r="1040" spans="2:7">
      <c r="B1040" s="135">
        <v>730899</v>
      </c>
      <c r="C1040" s="110">
        <v>7</v>
      </c>
      <c r="D1040" s="110">
        <v>3</v>
      </c>
      <c r="E1040" s="126" t="s">
        <v>76</v>
      </c>
      <c r="F1040" s="110">
        <v>99</v>
      </c>
      <c r="G1040" s="111" t="s">
        <v>683</v>
      </c>
    </row>
    <row r="1041" spans="2:7">
      <c r="B1041" s="135">
        <v>7309</v>
      </c>
      <c r="C1041" s="117">
        <v>7</v>
      </c>
      <c r="D1041" s="117">
        <v>3</v>
      </c>
      <c r="E1041" s="126" t="s">
        <v>78</v>
      </c>
      <c r="F1041" s="119"/>
      <c r="G1041" s="120" t="s">
        <v>402</v>
      </c>
    </row>
    <row r="1042" spans="2:7">
      <c r="B1042" s="135">
        <v>730901</v>
      </c>
      <c r="C1042" s="110">
        <v>7</v>
      </c>
      <c r="D1042" s="110">
        <v>3</v>
      </c>
      <c r="E1042" s="126" t="s">
        <v>78</v>
      </c>
      <c r="F1042" s="126" t="s">
        <v>64</v>
      </c>
      <c r="G1042" s="111" t="s">
        <v>403</v>
      </c>
    </row>
    <row r="1043" spans="2:7">
      <c r="B1043" s="135">
        <v>7314</v>
      </c>
      <c r="C1043" s="117">
        <v>7</v>
      </c>
      <c r="D1043" s="117">
        <v>3</v>
      </c>
      <c r="E1043" s="128">
        <v>14</v>
      </c>
      <c r="F1043" s="129"/>
      <c r="G1043" s="120" t="s">
        <v>407</v>
      </c>
    </row>
    <row r="1044" spans="2:7">
      <c r="B1044" s="135">
        <v>731403</v>
      </c>
      <c r="C1044" s="110">
        <v>7</v>
      </c>
      <c r="D1044" s="110">
        <v>3</v>
      </c>
      <c r="E1044" s="110">
        <v>14</v>
      </c>
      <c r="F1044" s="126" t="s">
        <v>68</v>
      </c>
      <c r="G1044" s="111" t="s">
        <v>646</v>
      </c>
    </row>
    <row r="1045" spans="2:7">
      <c r="B1045" s="135">
        <v>731404</v>
      </c>
      <c r="C1045" s="110">
        <v>7</v>
      </c>
      <c r="D1045" s="110">
        <v>3</v>
      </c>
      <c r="E1045" s="110">
        <v>14</v>
      </c>
      <c r="F1045" s="126" t="s">
        <v>86</v>
      </c>
      <c r="G1045" s="111" t="s">
        <v>409</v>
      </c>
    </row>
    <row r="1046" spans="2:7">
      <c r="B1046" s="135">
        <v>731406</v>
      </c>
      <c r="C1046" s="110">
        <v>7</v>
      </c>
      <c r="D1046" s="110">
        <v>3</v>
      </c>
      <c r="E1046" s="110">
        <v>14</v>
      </c>
      <c r="F1046" s="126" t="s">
        <v>72</v>
      </c>
      <c r="G1046" s="111" t="s">
        <v>410</v>
      </c>
    </row>
    <row r="1047" spans="2:7">
      <c r="B1047" s="135">
        <v>731407</v>
      </c>
      <c r="C1047" s="110">
        <v>7</v>
      </c>
      <c r="D1047" s="110">
        <v>3</v>
      </c>
      <c r="E1047" s="110">
        <v>14</v>
      </c>
      <c r="F1047" s="126" t="s">
        <v>74</v>
      </c>
      <c r="G1047" s="111" t="s">
        <v>411</v>
      </c>
    </row>
    <row r="1048" spans="2:7">
      <c r="B1048" s="135">
        <v>731408</v>
      </c>
      <c r="C1048" s="110">
        <v>7</v>
      </c>
      <c r="D1048" s="110">
        <v>3</v>
      </c>
      <c r="E1048" s="110">
        <v>14</v>
      </c>
      <c r="F1048" s="126" t="s">
        <v>76</v>
      </c>
      <c r="G1048" s="111" t="s">
        <v>412</v>
      </c>
    </row>
    <row r="1049" spans="2:7">
      <c r="B1049" s="135">
        <v>731409</v>
      </c>
      <c r="C1049" s="110">
        <v>7</v>
      </c>
      <c r="D1049" s="110">
        <v>3</v>
      </c>
      <c r="E1049" s="110">
        <v>14</v>
      </c>
      <c r="F1049" s="126" t="s">
        <v>78</v>
      </c>
      <c r="G1049" s="111" t="s">
        <v>311</v>
      </c>
    </row>
    <row r="1050" spans="2:7">
      <c r="B1050" s="135">
        <v>731411</v>
      </c>
      <c r="C1050" s="110">
        <v>7</v>
      </c>
      <c r="D1050" s="110">
        <v>3</v>
      </c>
      <c r="E1050" s="110">
        <v>14</v>
      </c>
      <c r="F1050" s="110">
        <v>11</v>
      </c>
      <c r="G1050" s="111" t="s">
        <v>684</v>
      </c>
    </row>
    <row r="1051" spans="2:7">
      <c r="B1051" s="135">
        <v>7315</v>
      </c>
      <c r="C1051" s="117">
        <v>7</v>
      </c>
      <c r="D1051" s="117">
        <v>3</v>
      </c>
      <c r="E1051" s="128">
        <v>15</v>
      </c>
      <c r="F1051" s="129"/>
      <c r="G1051" s="120" t="s">
        <v>414</v>
      </c>
    </row>
    <row r="1052" spans="2:7">
      <c r="B1052" s="135">
        <v>731512</v>
      </c>
      <c r="C1052" s="110">
        <v>7</v>
      </c>
      <c r="D1052" s="110">
        <v>3</v>
      </c>
      <c r="E1052" s="110">
        <v>15</v>
      </c>
      <c r="F1052" s="110">
        <v>12</v>
      </c>
      <c r="G1052" s="111" t="s">
        <v>415</v>
      </c>
    </row>
    <row r="1053" spans="2:7">
      <c r="B1053" s="135">
        <v>731514</v>
      </c>
      <c r="C1053" s="110">
        <v>7</v>
      </c>
      <c r="D1053" s="110">
        <v>3</v>
      </c>
      <c r="E1053" s="110">
        <v>15</v>
      </c>
      <c r="F1053" s="110">
        <v>14</v>
      </c>
      <c r="G1053" s="111" t="s">
        <v>416</v>
      </c>
    </row>
    <row r="1054" spans="2:7">
      <c r="B1054" s="135">
        <v>731515</v>
      </c>
      <c r="C1054" s="110">
        <v>7</v>
      </c>
      <c r="D1054" s="110">
        <v>3</v>
      </c>
      <c r="E1054" s="110">
        <v>15</v>
      </c>
      <c r="F1054" s="110">
        <v>15</v>
      </c>
      <c r="G1054" s="111" t="s">
        <v>417</v>
      </c>
    </row>
    <row r="1055" spans="2:7">
      <c r="B1055" s="135">
        <v>7316</v>
      </c>
      <c r="C1055" s="117">
        <v>7</v>
      </c>
      <c r="D1055" s="117">
        <v>3</v>
      </c>
      <c r="E1055" s="128">
        <v>16</v>
      </c>
      <c r="F1055" s="129"/>
      <c r="G1055" s="120" t="s">
        <v>685</v>
      </c>
    </row>
    <row r="1056" spans="2:7">
      <c r="B1056" s="135">
        <v>731601</v>
      </c>
      <c r="C1056" s="110">
        <v>7</v>
      </c>
      <c r="D1056" s="110">
        <v>3</v>
      </c>
      <c r="E1056" s="110">
        <v>16</v>
      </c>
      <c r="F1056" s="126" t="s">
        <v>64</v>
      </c>
      <c r="G1056" s="111" t="s">
        <v>686</v>
      </c>
    </row>
    <row r="1057" spans="2:7">
      <c r="B1057" s="135">
        <v>731602</v>
      </c>
      <c r="C1057" s="110">
        <v>7</v>
      </c>
      <c r="D1057" s="110">
        <v>3</v>
      </c>
      <c r="E1057" s="110">
        <v>16</v>
      </c>
      <c r="F1057" s="126" t="s">
        <v>66</v>
      </c>
      <c r="G1057" s="111" t="s">
        <v>687</v>
      </c>
    </row>
    <row r="1058" spans="2:7">
      <c r="B1058" s="135">
        <v>7399</v>
      </c>
      <c r="C1058" s="117">
        <v>7</v>
      </c>
      <c r="D1058" s="117">
        <v>3</v>
      </c>
      <c r="E1058" s="128">
        <v>99</v>
      </c>
      <c r="F1058" s="129"/>
      <c r="G1058" s="120" t="s">
        <v>178</v>
      </c>
    </row>
    <row r="1059" spans="2:7">
      <c r="B1059" s="135">
        <v>739901</v>
      </c>
      <c r="C1059" s="110">
        <v>7</v>
      </c>
      <c r="D1059" s="110">
        <v>3</v>
      </c>
      <c r="E1059" s="110">
        <v>99</v>
      </c>
      <c r="F1059" s="126" t="s">
        <v>64</v>
      </c>
      <c r="G1059" s="111" t="s">
        <v>688</v>
      </c>
    </row>
    <row r="1060" spans="2:7">
      <c r="B1060" s="135">
        <v>75</v>
      </c>
      <c r="C1060" s="113">
        <v>7</v>
      </c>
      <c r="D1060" s="114">
        <v>5</v>
      </c>
      <c r="E1060" s="115"/>
      <c r="F1060" s="116"/>
      <c r="G1060" s="125" t="s">
        <v>689</v>
      </c>
    </row>
    <row r="1061" spans="2:7">
      <c r="B1061" s="135">
        <v>7501</v>
      </c>
      <c r="C1061" s="117">
        <v>7</v>
      </c>
      <c r="D1061" s="117">
        <v>5</v>
      </c>
      <c r="E1061" s="126" t="s">
        <v>64</v>
      </c>
      <c r="F1061" s="119"/>
      <c r="G1061" s="120" t="s">
        <v>690</v>
      </c>
    </row>
    <row r="1062" spans="2:7">
      <c r="B1062" s="135">
        <v>750101</v>
      </c>
      <c r="C1062" s="110">
        <v>7</v>
      </c>
      <c r="D1062" s="110">
        <v>5</v>
      </c>
      <c r="E1062" s="126" t="s">
        <v>64</v>
      </c>
      <c r="F1062" s="126" t="s">
        <v>64</v>
      </c>
      <c r="G1062" s="111" t="s">
        <v>691</v>
      </c>
    </row>
    <row r="1063" spans="2:7">
      <c r="B1063" s="135">
        <v>750102</v>
      </c>
      <c r="C1063" s="110">
        <v>7</v>
      </c>
      <c r="D1063" s="110">
        <v>5</v>
      </c>
      <c r="E1063" s="126" t="s">
        <v>64</v>
      </c>
      <c r="F1063" s="126" t="s">
        <v>66</v>
      </c>
      <c r="G1063" s="111" t="s">
        <v>692</v>
      </c>
    </row>
    <row r="1064" spans="2:7">
      <c r="B1064" s="135">
        <v>750103</v>
      </c>
      <c r="C1064" s="110">
        <v>7</v>
      </c>
      <c r="D1064" s="110">
        <v>5</v>
      </c>
      <c r="E1064" s="126" t="s">
        <v>64</v>
      </c>
      <c r="F1064" s="126" t="s">
        <v>68</v>
      </c>
      <c r="G1064" s="111" t="s">
        <v>693</v>
      </c>
    </row>
    <row r="1065" spans="2:7">
      <c r="B1065" s="135">
        <v>750104</v>
      </c>
      <c r="C1065" s="110">
        <v>7</v>
      </c>
      <c r="D1065" s="110">
        <v>5</v>
      </c>
      <c r="E1065" s="126" t="s">
        <v>64</v>
      </c>
      <c r="F1065" s="126" t="s">
        <v>86</v>
      </c>
      <c r="G1065" s="111" t="s">
        <v>694</v>
      </c>
    </row>
    <row r="1066" spans="2:7">
      <c r="B1066" s="135">
        <v>750105</v>
      </c>
      <c r="C1066" s="110">
        <v>7</v>
      </c>
      <c r="D1066" s="110">
        <v>5</v>
      </c>
      <c r="E1066" s="126" t="s">
        <v>64</v>
      </c>
      <c r="F1066" s="126" t="s">
        <v>70</v>
      </c>
      <c r="G1066" s="111" t="s">
        <v>695</v>
      </c>
    </row>
    <row r="1067" spans="2:7">
      <c r="B1067" s="135">
        <v>750106</v>
      </c>
      <c r="C1067" s="110">
        <v>7</v>
      </c>
      <c r="D1067" s="110">
        <v>5</v>
      </c>
      <c r="E1067" s="126" t="s">
        <v>64</v>
      </c>
      <c r="F1067" s="126" t="s">
        <v>72</v>
      </c>
      <c r="G1067" s="111" t="s">
        <v>696</v>
      </c>
    </row>
    <row r="1068" spans="2:7">
      <c r="B1068" s="135">
        <v>750107</v>
      </c>
      <c r="C1068" s="110">
        <v>7</v>
      </c>
      <c r="D1068" s="110">
        <v>5</v>
      </c>
      <c r="E1068" s="126" t="s">
        <v>64</v>
      </c>
      <c r="F1068" s="126" t="s">
        <v>74</v>
      </c>
      <c r="G1068" s="111" t="s">
        <v>697</v>
      </c>
    </row>
    <row r="1069" spans="2:7">
      <c r="B1069" s="135">
        <v>750108</v>
      </c>
      <c r="C1069" s="110">
        <v>7</v>
      </c>
      <c r="D1069" s="110">
        <v>5</v>
      </c>
      <c r="E1069" s="126" t="s">
        <v>64</v>
      </c>
      <c r="F1069" s="126" t="s">
        <v>76</v>
      </c>
      <c r="G1069" s="111" t="s">
        <v>698</v>
      </c>
    </row>
    <row r="1070" spans="2:7">
      <c r="B1070" s="135">
        <v>750109</v>
      </c>
      <c r="C1070" s="110">
        <v>7</v>
      </c>
      <c r="D1070" s="110">
        <v>5</v>
      </c>
      <c r="E1070" s="126" t="s">
        <v>64</v>
      </c>
      <c r="F1070" s="126" t="s">
        <v>78</v>
      </c>
      <c r="G1070" s="111" t="s">
        <v>699</v>
      </c>
    </row>
    <row r="1071" spans="2:7">
      <c r="B1071" s="135">
        <v>750110</v>
      </c>
      <c r="C1071" s="110">
        <v>7</v>
      </c>
      <c r="D1071" s="110">
        <v>5</v>
      </c>
      <c r="E1071" s="126" t="s">
        <v>64</v>
      </c>
      <c r="F1071" s="110">
        <v>10</v>
      </c>
      <c r="G1071" s="111" t="s">
        <v>700</v>
      </c>
    </row>
    <row r="1072" spans="2:7">
      <c r="B1072" s="135">
        <v>750111</v>
      </c>
      <c r="C1072" s="110">
        <v>7</v>
      </c>
      <c r="D1072" s="110">
        <v>5</v>
      </c>
      <c r="E1072" s="126" t="s">
        <v>64</v>
      </c>
      <c r="F1072" s="110">
        <v>11</v>
      </c>
      <c r="G1072" s="111" t="s">
        <v>701</v>
      </c>
    </row>
    <row r="1073" spans="2:7">
      <c r="B1073" s="135">
        <v>750112</v>
      </c>
      <c r="C1073" s="110">
        <v>7</v>
      </c>
      <c r="D1073" s="110">
        <v>5</v>
      </c>
      <c r="E1073" s="126" t="s">
        <v>64</v>
      </c>
      <c r="F1073" s="110">
        <v>12</v>
      </c>
      <c r="G1073" s="111" t="s">
        <v>702</v>
      </c>
    </row>
    <row r="1074" spans="2:7">
      <c r="B1074" s="135">
        <v>750113</v>
      </c>
      <c r="C1074" s="110">
        <v>7</v>
      </c>
      <c r="D1074" s="110">
        <v>5</v>
      </c>
      <c r="E1074" s="126" t="s">
        <v>64</v>
      </c>
      <c r="F1074" s="110">
        <v>13</v>
      </c>
      <c r="G1074" s="111" t="s">
        <v>703</v>
      </c>
    </row>
    <row r="1075" spans="2:7">
      <c r="B1075" s="135">
        <v>750114</v>
      </c>
      <c r="C1075" s="110">
        <v>7</v>
      </c>
      <c r="D1075" s="110">
        <v>5</v>
      </c>
      <c r="E1075" s="126" t="s">
        <v>64</v>
      </c>
      <c r="F1075" s="110">
        <v>14</v>
      </c>
      <c r="G1075" s="111" t="s">
        <v>704</v>
      </c>
    </row>
    <row r="1076" spans="2:7">
      <c r="B1076" s="135">
        <v>750199</v>
      </c>
      <c r="C1076" s="110">
        <v>7</v>
      </c>
      <c r="D1076" s="110">
        <v>5</v>
      </c>
      <c r="E1076" s="126" t="s">
        <v>64</v>
      </c>
      <c r="F1076" s="110">
        <v>99</v>
      </c>
      <c r="G1076" s="111" t="s">
        <v>705</v>
      </c>
    </row>
    <row r="1077" spans="2:7">
      <c r="B1077" s="135">
        <v>7502</v>
      </c>
      <c r="C1077" s="117">
        <v>7</v>
      </c>
      <c r="D1077" s="117">
        <v>5</v>
      </c>
      <c r="E1077" s="126" t="s">
        <v>66</v>
      </c>
      <c r="F1077" s="119"/>
      <c r="G1077" s="120" t="s">
        <v>706</v>
      </c>
    </row>
    <row r="1078" spans="2:7">
      <c r="B1078" s="135">
        <v>750201</v>
      </c>
      <c r="C1078" s="110">
        <v>7</v>
      </c>
      <c r="D1078" s="110">
        <v>5</v>
      </c>
      <c r="E1078" s="126" t="s">
        <v>66</v>
      </c>
      <c r="F1078" s="126" t="s">
        <v>64</v>
      </c>
      <c r="G1078" s="111" t="s">
        <v>707</v>
      </c>
    </row>
    <row r="1079" spans="2:7">
      <c r="B1079" s="135">
        <v>750202</v>
      </c>
      <c r="C1079" s="110">
        <v>7</v>
      </c>
      <c r="D1079" s="110">
        <v>5</v>
      </c>
      <c r="E1079" s="126" t="s">
        <v>66</v>
      </c>
      <c r="F1079" s="126" t="s">
        <v>66</v>
      </c>
      <c r="G1079" s="111" t="s">
        <v>708</v>
      </c>
    </row>
    <row r="1080" spans="2:7">
      <c r="B1080" s="135">
        <v>750203</v>
      </c>
      <c r="C1080" s="110">
        <v>7</v>
      </c>
      <c r="D1080" s="110">
        <v>5</v>
      </c>
      <c r="E1080" s="126" t="s">
        <v>66</v>
      </c>
      <c r="F1080" s="126" t="s">
        <v>68</v>
      </c>
      <c r="G1080" s="111" t="s">
        <v>709</v>
      </c>
    </row>
    <row r="1081" spans="2:7">
      <c r="B1081" s="135">
        <v>750299</v>
      </c>
      <c r="C1081" s="110">
        <v>7</v>
      </c>
      <c r="D1081" s="110">
        <v>5</v>
      </c>
      <c r="E1081" s="126" t="s">
        <v>66</v>
      </c>
      <c r="F1081" s="110">
        <v>99</v>
      </c>
      <c r="G1081" s="111" t="s">
        <v>710</v>
      </c>
    </row>
    <row r="1082" spans="2:7">
      <c r="B1082" s="135">
        <v>7503</v>
      </c>
      <c r="C1082" s="117">
        <v>7</v>
      </c>
      <c r="D1082" s="117">
        <v>5</v>
      </c>
      <c r="E1082" s="126" t="s">
        <v>68</v>
      </c>
      <c r="F1082" s="119"/>
      <c r="G1082" s="120" t="s">
        <v>711</v>
      </c>
    </row>
    <row r="1083" spans="2:7">
      <c r="B1083" s="135">
        <v>750301</v>
      </c>
      <c r="C1083" s="110">
        <v>7</v>
      </c>
      <c r="D1083" s="110">
        <v>5</v>
      </c>
      <c r="E1083" s="126" t="s">
        <v>68</v>
      </c>
      <c r="F1083" s="126" t="s">
        <v>64</v>
      </c>
      <c r="G1083" s="111" t="s">
        <v>712</v>
      </c>
    </row>
    <row r="1084" spans="2:7">
      <c r="B1084" s="135">
        <v>750302</v>
      </c>
      <c r="C1084" s="110">
        <v>7</v>
      </c>
      <c r="D1084" s="110">
        <v>5</v>
      </c>
      <c r="E1084" s="126" t="s">
        <v>68</v>
      </c>
      <c r="F1084" s="126" t="s">
        <v>66</v>
      </c>
      <c r="G1084" s="111" t="s">
        <v>713</v>
      </c>
    </row>
    <row r="1085" spans="2:7">
      <c r="B1085" s="135">
        <v>750303</v>
      </c>
      <c r="C1085" s="110">
        <v>7</v>
      </c>
      <c r="D1085" s="110">
        <v>5</v>
      </c>
      <c r="E1085" s="126" t="s">
        <v>68</v>
      </c>
      <c r="F1085" s="126" t="s">
        <v>68</v>
      </c>
      <c r="G1085" s="111" t="s">
        <v>714</v>
      </c>
    </row>
    <row r="1086" spans="2:7">
      <c r="B1086" s="135">
        <v>750304</v>
      </c>
      <c r="C1086" s="110">
        <v>7</v>
      </c>
      <c r="D1086" s="110">
        <v>5</v>
      </c>
      <c r="E1086" s="126" t="s">
        <v>68</v>
      </c>
      <c r="F1086" s="126" t="s">
        <v>86</v>
      </c>
      <c r="G1086" s="111" t="s">
        <v>715</v>
      </c>
    </row>
    <row r="1087" spans="2:7">
      <c r="B1087" s="135">
        <v>750305</v>
      </c>
      <c r="C1087" s="110">
        <v>7</v>
      </c>
      <c r="D1087" s="110">
        <v>5</v>
      </c>
      <c r="E1087" s="126" t="s">
        <v>68</v>
      </c>
      <c r="F1087" s="126" t="s">
        <v>70</v>
      </c>
      <c r="G1087" s="111" t="s">
        <v>716</v>
      </c>
    </row>
    <row r="1088" spans="2:7">
      <c r="B1088" s="135">
        <v>750306</v>
      </c>
      <c r="C1088" s="110">
        <v>7</v>
      </c>
      <c r="D1088" s="110">
        <v>5</v>
      </c>
      <c r="E1088" s="126" t="s">
        <v>68</v>
      </c>
      <c r="F1088" s="126" t="s">
        <v>72</v>
      </c>
      <c r="G1088" s="111" t="s">
        <v>717</v>
      </c>
    </row>
    <row r="1089" spans="2:7">
      <c r="B1089" s="135">
        <v>750399</v>
      </c>
      <c r="C1089" s="110">
        <v>7</v>
      </c>
      <c r="D1089" s="110">
        <v>5</v>
      </c>
      <c r="E1089" s="126" t="s">
        <v>68</v>
      </c>
      <c r="F1089" s="110">
        <v>99</v>
      </c>
      <c r="G1089" s="111" t="s">
        <v>718</v>
      </c>
    </row>
    <row r="1090" spans="2:7">
      <c r="B1090" s="135">
        <v>7504</v>
      </c>
      <c r="C1090" s="117">
        <v>7</v>
      </c>
      <c r="D1090" s="117">
        <v>5</v>
      </c>
      <c r="E1090" s="126" t="s">
        <v>86</v>
      </c>
      <c r="F1090" s="119"/>
      <c r="G1090" s="120" t="s">
        <v>719</v>
      </c>
    </row>
    <row r="1091" spans="2:7">
      <c r="B1091" s="135">
        <v>750401</v>
      </c>
      <c r="C1091" s="110">
        <v>7</v>
      </c>
      <c r="D1091" s="110">
        <v>5</v>
      </c>
      <c r="E1091" s="126" t="s">
        <v>86</v>
      </c>
      <c r="F1091" s="126" t="s">
        <v>64</v>
      </c>
      <c r="G1091" s="111" t="s">
        <v>720</v>
      </c>
    </row>
    <row r="1092" spans="2:7">
      <c r="B1092" s="135">
        <v>750402</v>
      </c>
      <c r="C1092" s="110">
        <v>7</v>
      </c>
      <c r="D1092" s="110">
        <v>5</v>
      </c>
      <c r="E1092" s="126" t="s">
        <v>86</v>
      </c>
      <c r="F1092" s="126" t="s">
        <v>66</v>
      </c>
      <c r="G1092" s="111" t="s">
        <v>721</v>
      </c>
    </row>
    <row r="1093" spans="2:7">
      <c r="B1093" s="135">
        <v>750499</v>
      </c>
      <c r="C1093" s="110">
        <v>7</v>
      </c>
      <c r="D1093" s="110">
        <v>5</v>
      </c>
      <c r="E1093" s="126" t="s">
        <v>86</v>
      </c>
      <c r="F1093" s="110">
        <v>99</v>
      </c>
      <c r="G1093" s="111" t="s">
        <v>722</v>
      </c>
    </row>
    <row r="1094" spans="2:7">
      <c r="B1094" s="135">
        <v>7505</v>
      </c>
      <c r="C1094" s="117">
        <v>7</v>
      </c>
      <c r="D1094" s="117">
        <v>5</v>
      </c>
      <c r="E1094" s="126" t="s">
        <v>70</v>
      </c>
      <c r="F1094" s="119"/>
      <c r="G1094" s="120" t="s">
        <v>723</v>
      </c>
    </row>
    <row r="1095" spans="2:7">
      <c r="B1095" s="135">
        <v>750501</v>
      </c>
      <c r="C1095" s="110">
        <v>7</v>
      </c>
      <c r="D1095" s="110">
        <v>5</v>
      </c>
      <c r="E1095" s="126" t="s">
        <v>70</v>
      </c>
      <c r="F1095" s="126" t="s">
        <v>64</v>
      </c>
      <c r="G1095" s="111" t="s">
        <v>724</v>
      </c>
    </row>
    <row r="1096" spans="2:7">
      <c r="B1096" s="135">
        <v>750502</v>
      </c>
      <c r="C1096" s="110">
        <v>7</v>
      </c>
      <c r="D1096" s="110">
        <v>5</v>
      </c>
      <c r="E1096" s="126" t="s">
        <v>70</v>
      </c>
      <c r="F1096" s="126" t="s">
        <v>66</v>
      </c>
      <c r="G1096" s="111" t="s">
        <v>725</v>
      </c>
    </row>
    <row r="1097" spans="2:7">
      <c r="B1097" s="135">
        <v>750503</v>
      </c>
      <c r="C1097" s="110">
        <v>7</v>
      </c>
      <c r="D1097" s="110">
        <v>5</v>
      </c>
      <c r="E1097" s="126" t="s">
        <v>70</v>
      </c>
      <c r="F1097" s="126" t="s">
        <v>68</v>
      </c>
      <c r="G1097" s="111" t="s">
        <v>726</v>
      </c>
    </row>
    <row r="1098" spans="2:7">
      <c r="B1098" s="135">
        <v>750504</v>
      </c>
      <c r="C1098" s="110">
        <v>7</v>
      </c>
      <c r="D1098" s="110">
        <v>5</v>
      </c>
      <c r="E1098" s="126" t="s">
        <v>70</v>
      </c>
      <c r="F1098" s="126" t="s">
        <v>86</v>
      </c>
      <c r="G1098" s="111" t="s">
        <v>727</v>
      </c>
    </row>
    <row r="1099" spans="2:7">
      <c r="B1099" s="135">
        <v>750505</v>
      </c>
      <c r="C1099" s="110">
        <v>7</v>
      </c>
      <c r="D1099" s="110">
        <v>5</v>
      </c>
      <c r="E1099" s="126" t="s">
        <v>70</v>
      </c>
      <c r="F1099" s="126" t="s">
        <v>70</v>
      </c>
      <c r="G1099" s="111" t="s">
        <v>700</v>
      </c>
    </row>
    <row r="1100" spans="2:7">
      <c r="B1100" s="135">
        <v>750599</v>
      </c>
      <c r="C1100" s="110">
        <v>7</v>
      </c>
      <c r="D1100" s="110">
        <v>5</v>
      </c>
      <c r="E1100" s="126" t="s">
        <v>70</v>
      </c>
      <c r="F1100" s="110">
        <v>99</v>
      </c>
      <c r="G1100" s="111" t="s">
        <v>728</v>
      </c>
    </row>
    <row r="1101" spans="2:7">
      <c r="B1101" s="135">
        <v>7599</v>
      </c>
      <c r="C1101" s="117">
        <v>7</v>
      </c>
      <c r="D1101" s="117">
        <v>5</v>
      </c>
      <c r="E1101" s="128">
        <v>99</v>
      </c>
      <c r="F1101" s="129"/>
      <c r="G1101" s="120" t="s">
        <v>178</v>
      </c>
    </row>
    <row r="1102" spans="2:7">
      <c r="B1102" s="135">
        <v>759901</v>
      </c>
      <c r="C1102" s="110">
        <v>7</v>
      </c>
      <c r="D1102" s="110">
        <v>5</v>
      </c>
      <c r="E1102" s="110">
        <v>99</v>
      </c>
      <c r="F1102" s="126" t="s">
        <v>64</v>
      </c>
      <c r="G1102" s="111" t="s">
        <v>729</v>
      </c>
    </row>
    <row r="1103" spans="2:7">
      <c r="B1103" s="135">
        <v>77</v>
      </c>
      <c r="C1103" s="113">
        <v>7</v>
      </c>
      <c r="D1103" s="114">
        <v>7</v>
      </c>
      <c r="E1103" s="115"/>
      <c r="F1103" s="116"/>
      <c r="G1103" s="125" t="s">
        <v>730</v>
      </c>
    </row>
    <row r="1104" spans="2:7">
      <c r="B1104" s="135">
        <v>7701</v>
      </c>
      <c r="C1104" s="117">
        <v>7</v>
      </c>
      <c r="D1104" s="117">
        <v>7</v>
      </c>
      <c r="E1104" s="126" t="s">
        <v>64</v>
      </c>
      <c r="F1104" s="119"/>
      <c r="G1104" s="120" t="s">
        <v>446</v>
      </c>
    </row>
    <row r="1105" spans="2:7">
      <c r="B1105" s="135">
        <v>770101</v>
      </c>
      <c r="C1105" s="110">
        <v>7</v>
      </c>
      <c r="D1105" s="110">
        <v>7</v>
      </c>
      <c r="E1105" s="126" t="s">
        <v>64</v>
      </c>
      <c r="F1105" s="126" t="s">
        <v>64</v>
      </c>
      <c r="G1105" s="111" t="s">
        <v>447</v>
      </c>
    </row>
    <row r="1106" spans="2:7">
      <c r="B1106" s="135">
        <v>770102</v>
      </c>
      <c r="C1106" s="110">
        <v>7</v>
      </c>
      <c r="D1106" s="110">
        <v>7</v>
      </c>
      <c r="E1106" s="126" t="s">
        <v>64</v>
      </c>
      <c r="F1106" s="126" t="s">
        <v>66</v>
      </c>
      <c r="G1106" s="111" t="s">
        <v>649</v>
      </c>
    </row>
    <row r="1107" spans="2:7">
      <c r="B1107" s="135">
        <v>770103</v>
      </c>
      <c r="C1107" s="110">
        <v>7</v>
      </c>
      <c r="D1107" s="110">
        <v>7</v>
      </c>
      <c r="E1107" s="126" t="s">
        <v>64</v>
      </c>
      <c r="F1107" s="126" t="s">
        <v>68</v>
      </c>
      <c r="G1107" s="111" t="s">
        <v>449</v>
      </c>
    </row>
    <row r="1108" spans="2:7">
      <c r="B1108" s="135">
        <v>770104</v>
      </c>
      <c r="C1108" s="110">
        <v>7</v>
      </c>
      <c r="D1108" s="110">
        <v>7</v>
      </c>
      <c r="E1108" s="126" t="s">
        <v>64</v>
      </c>
      <c r="F1108" s="126" t="s">
        <v>86</v>
      </c>
      <c r="G1108" s="111" t="s">
        <v>450</v>
      </c>
    </row>
    <row r="1109" spans="2:7">
      <c r="B1109" s="135">
        <v>770199</v>
      </c>
      <c r="C1109" s="110">
        <v>7</v>
      </c>
      <c r="D1109" s="110">
        <v>7</v>
      </c>
      <c r="E1109" s="126" t="s">
        <v>64</v>
      </c>
      <c r="F1109" s="110">
        <v>99</v>
      </c>
      <c r="G1109" s="111" t="s">
        <v>651</v>
      </c>
    </row>
    <row r="1110" spans="2:7">
      <c r="B1110" s="135">
        <v>7702</v>
      </c>
      <c r="C1110" s="117">
        <v>7</v>
      </c>
      <c r="D1110" s="117">
        <v>7</v>
      </c>
      <c r="E1110" s="126" t="s">
        <v>66</v>
      </c>
      <c r="F1110" s="119"/>
      <c r="G1110" s="120" t="s">
        <v>452</v>
      </c>
    </row>
    <row r="1111" spans="2:7">
      <c r="B1111" s="135">
        <v>770201</v>
      </c>
      <c r="C1111" s="110">
        <v>7</v>
      </c>
      <c r="D1111" s="110">
        <v>7</v>
      </c>
      <c r="E1111" s="126" t="s">
        <v>66</v>
      </c>
      <c r="F1111" s="126" t="s">
        <v>64</v>
      </c>
      <c r="G1111" s="111" t="s">
        <v>453</v>
      </c>
    </row>
    <row r="1112" spans="2:7">
      <c r="B1112" s="135">
        <v>770203</v>
      </c>
      <c r="C1112" s="110">
        <v>7</v>
      </c>
      <c r="D1112" s="110">
        <v>7</v>
      </c>
      <c r="E1112" s="126" t="s">
        <v>66</v>
      </c>
      <c r="F1112" s="126" t="s">
        <v>68</v>
      </c>
      <c r="G1112" s="111" t="s">
        <v>455</v>
      </c>
    </row>
    <row r="1113" spans="2:7">
      <c r="B1113" s="135">
        <v>770204</v>
      </c>
      <c r="C1113" s="110">
        <v>7</v>
      </c>
      <c r="D1113" s="110">
        <v>7</v>
      </c>
      <c r="E1113" s="126" t="s">
        <v>66</v>
      </c>
      <c r="F1113" s="126" t="s">
        <v>86</v>
      </c>
      <c r="G1113" s="111" t="s">
        <v>456</v>
      </c>
    </row>
    <row r="1114" spans="2:7">
      <c r="B1114" s="135">
        <v>770205</v>
      </c>
      <c r="C1114" s="110">
        <v>7</v>
      </c>
      <c r="D1114" s="110">
        <v>7</v>
      </c>
      <c r="E1114" s="126" t="s">
        <v>66</v>
      </c>
      <c r="F1114" s="126" t="s">
        <v>70</v>
      </c>
      <c r="G1114" s="111" t="s">
        <v>457</v>
      </c>
    </row>
    <row r="1115" spans="2:7" ht="24">
      <c r="B1115" s="135">
        <v>770206</v>
      </c>
      <c r="C1115" s="110">
        <v>7</v>
      </c>
      <c r="D1115" s="110">
        <v>7</v>
      </c>
      <c r="E1115" s="126" t="s">
        <v>66</v>
      </c>
      <c r="F1115" s="126" t="s">
        <v>72</v>
      </c>
      <c r="G1115" s="112" t="s">
        <v>731</v>
      </c>
    </row>
    <row r="1116" spans="2:7">
      <c r="B1116" s="135">
        <v>770213</v>
      </c>
      <c r="C1116" s="110">
        <v>7</v>
      </c>
      <c r="D1116" s="110">
        <v>7</v>
      </c>
      <c r="E1116" s="126" t="s">
        <v>66</v>
      </c>
      <c r="F1116" s="110">
        <v>13</v>
      </c>
      <c r="G1116" s="111" t="s">
        <v>461</v>
      </c>
    </row>
    <row r="1117" spans="2:7">
      <c r="B1117" s="135">
        <v>770216</v>
      </c>
      <c r="C1117" s="110">
        <v>7</v>
      </c>
      <c r="D1117" s="110">
        <v>7</v>
      </c>
      <c r="E1117" s="126" t="s">
        <v>66</v>
      </c>
      <c r="F1117" s="110">
        <v>16</v>
      </c>
      <c r="G1117" s="111" t="s">
        <v>464</v>
      </c>
    </row>
    <row r="1118" spans="2:7">
      <c r="B1118" s="135">
        <v>770217</v>
      </c>
      <c r="C1118" s="110">
        <v>7</v>
      </c>
      <c r="D1118" s="110">
        <v>7</v>
      </c>
      <c r="E1118" s="126" t="s">
        <v>66</v>
      </c>
      <c r="F1118" s="110">
        <v>17</v>
      </c>
      <c r="G1118" s="111" t="s">
        <v>653</v>
      </c>
    </row>
    <row r="1119" spans="2:7">
      <c r="B1119" s="135">
        <v>770218</v>
      </c>
      <c r="C1119" s="110">
        <v>7</v>
      </c>
      <c r="D1119" s="110">
        <v>7</v>
      </c>
      <c r="E1119" s="126" t="s">
        <v>66</v>
      </c>
      <c r="F1119" s="110">
        <v>18</v>
      </c>
      <c r="G1119" s="111" t="s">
        <v>732</v>
      </c>
    </row>
    <row r="1120" spans="2:7">
      <c r="B1120" s="135">
        <v>770299</v>
      </c>
      <c r="C1120" s="110">
        <v>7</v>
      </c>
      <c r="D1120" s="110">
        <v>7</v>
      </c>
      <c r="E1120" s="126" t="s">
        <v>66</v>
      </c>
      <c r="F1120" s="110">
        <v>99</v>
      </c>
      <c r="G1120" s="111" t="s">
        <v>468</v>
      </c>
    </row>
    <row r="1121" spans="2:7">
      <c r="B1121" s="135">
        <v>7703</v>
      </c>
      <c r="C1121" s="117">
        <v>7</v>
      </c>
      <c r="D1121" s="117">
        <v>7</v>
      </c>
      <c r="E1121" s="126" t="s">
        <v>68</v>
      </c>
      <c r="F1121" s="119"/>
      <c r="G1121" s="120" t="s">
        <v>469</v>
      </c>
    </row>
    <row r="1122" spans="2:7">
      <c r="B1122" s="135">
        <v>770301</v>
      </c>
      <c r="C1122" s="110">
        <v>7</v>
      </c>
      <c r="D1122" s="110">
        <v>7</v>
      </c>
      <c r="E1122" s="126" t="s">
        <v>68</v>
      </c>
      <c r="F1122" s="126" t="s">
        <v>64</v>
      </c>
      <c r="G1122" s="111" t="s">
        <v>469</v>
      </c>
    </row>
    <row r="1123" spans="2:7">
      <c r="B1123" s="135">
        <v>7799</v>
      </c>
      <c r="C1123" s="117">
        <v>7</v>
      </c>
      <c r="D1123" s="117">
        <v>7</v>
      </c>
      <c r="E1123" s="128">
        <v>99</v>
      </c>
      <c r="F1123" s="129"/>
      <c r="G1123" s="120" t="s">
        <v>178</v>
      </c>
    </row>
    <row r="1124" spans="2:7">
      <c r="B1124" s="135">
        <v>779901</v>
      </c>
      <c r="C1124" s="110">
        <v>7</v>
      </c>
      <c r="D1124" s="110">
        <v>7</v>
      </c>
      <c r="E1124" s="110">
        <v>99</v>
      </c>
      <c r="F1124" s="126" t="s">
        <v>64</v>
      </c>
      <c r="G1124" s="111" t="s">
        <v>733</v>
      </c>
    </row>
    <row r="1125" spans="2:7">
      <c r="B1125" s="135">
        <v>78</v>
      </c>
      <c r="C1125" s="113">
        <v>7</v>
      </c>
      <c r="D1125" s="114">
        <v>8</v>
      </c>
      <c r="E1125" s="115"/>
      <c r="F1125" s="116"/>
      <c r="G1125" s="125" t="s">
        <v>734</v>
      </c>
    </row>
    <row r="1126" spans="2:7">
      <c r="B1126" s="135">
        <v>7801</v>
      </c>
      <c r="C1126" s="117">
        <v>7</v>
      </c>
      <c r="D1126" s="117">
        <v>8</v>
      </c>
      <c r="E1126" s="126" t="s">
        <v>64</v>
      </c>
      <c r="F1126" s="119"/>
      <c r="G1126" s="120" t="s">
        <v>735</v>
      </c>
    </row>
    <row r="1127" spans="2:7">
      <c r="B1127" s="135">
        <v>780101</v>
      </c>
      <c r="C1127" s="110">
        <v>7</v>
      </c>
      <c r="D1127" s="110">
        <v>8</v>
      </c>
      <c r="E1127" s="126" t="s">
        <v>64</v>
      </c>
      <c r="F1127" s="126" t="s">
        <v>64</v>
      </c>
      <c r="G1127" s="111" t="s">
        <v>473</v>
      </c>
    </row>
    <row r="1128" spans="2:7">
      <c r="B1128" s="135">
        <v>780102</v>
      </c>
      <c r="C1128" s="110">
        <v>7</v>
      </c>
      <c r="D1128" s="110">
        <v>8</v>
      </c>
      <c r="E1128" s="126" t="s">
        <v>64</v>
      </c>
      <c r="F1128" s="126" t="s">
        <v>66</v>
      </c>
      <c r="G1128" s="111" t="s">
        <v>736</v>
      </c>
    </row>
    <row r="1129" spans="2:7">
      <c r="B1129" s="135">
        <v>780103</v>
      </c>
      <c r="C1129" s="110">
        <v>7</v>
      </c>
      <c r="D1129" s="110">
        <v>8</v>
      </c>
      <c r="E1129" s="126" t="s">
        <v>64</v>
      </c>
      <c r="F1129" s="126" t="s">
        <v>68</v>
      </c>
      <c r="G1129" s="111" t="s">
        <v>475</v>
      </c>
    </row>
    <row r="1130" spans="2:7">
      <c r="B1130" s="135">
        <v>780104</v>
      </c>
      <c r="C1130" s="110">
        <v>7</v>
      </c>
      <c r="D1130" s="110">
        <v>8</v>
      </c>
      <c r="E1130" s="126" t="s">
        <v>64</v>
      </c>
      <c r="F1130" s="126" t="s">
        <v>86</v>
      </c>
      <c r="G1130" s="111" t="s">
        <v>476</v>
      </c>
    </row>
    <row r="1131" spans="2:7">
      <c r="B1131" s="135">
        <v>780105</v>
      </c>
      <c r="C1131" s="110">
        <v>7</v>
      </c>
      <c r="D1131" s="110">
        <v>8</v>
      </c>
      <c r="E1131" s="126" t="s">
        <v>64</v>
      </c>
      <c r="F1131" s="126" t="s">
        <v>70</v>
      </c>
      <c r="G1131" s="111" t="s">
        <v>477</v>
      </c>
    </row>
    <row r="1132" spans="2:7">
      <c r="B1132" s="135">
        <v>780106</v>
      </c>
      <c r="C1132" s="110">
        <v>7</v>
      </c>
      <c r="D1132" s="110">
        <v>8</v>
      </c>
      <c r="E1132" s="126" t="s">
        <v>64</v>
      </c>
      <c r="F1132" s="126" t="s">
        <v>72</v>
      </c>
      <c r="G1132" s="111" t="s">
        <v>478</v>
      </c>
    </row>
    <row r="1133" spans="2:7">
      <c r="B1133" s="135">
        <v>780108</v>
      </c>
      <c r="C1133" s="110">
        <v>7</v>
      </c>
      <c r="D1133" s="110">
        <v>8</v>
      </c>
      <c r="E1133" s="126" t="s">
        <v>64</v>
      </c>
      <c r="F1133" s="126" t="s">
        <v>76</v>
      </c>
      <c r="G1133" s="111" t="s">
        <v>479</v>
      </c>
    </row>
    <row r="1134" spans="2:7">
      <c r="B1134" s="135">
        <v>7802</v>
      </c>
      <c r="C1134" s="117">
        <v>7</v>
      </c>
      <c r="D1134" s="117">
        <v>8</v>
      </c>
      <c r="E1134" s="126" t="s">
        <v>66</v>
      </c>
      <c r="F1134" s="119"/>
      <c r="G1134" s="120" t="s">
        <v>737</v>
      </c>
    </row>
    <row r="1135" spans="2:7">
      <c r="B1135" s="135">
        <v>780203</v>
      </c>
      <c r="C1135" s="110">
        <v>7</v>
      </c>
      <c r="D1135" s="110">
        <v>8</v>
      </c>
      <c r="E1135" s="126" t="s">
        <v>66</v>
      </c>
      <c r="F1135" s="126" t="s">
        <v>68</v>
      </c>
      <c r="G1135" s="111" t="s">
        <v>738</v>
      </c>
    </row>
    <row r="1136" spans="2:7">
      <c r="B1136" s="135">
        <v>780204</v>
      </c>
      <c r="C1136" s="110">
        <v>7</v>
      </c>
      <c r="D1136" s="110">
        <v>8</v>
      </c>
      <c r="E1136" s="126" t="s">
        <v>66</v>
      </c>
      <c r="F1136" s="126" t="s">
        <v>86</v>
      </c>
      <c r="G1136" s="111" t="s">
        <v>739</v>
      </c>
    </row>
    <row r="1137" spans="2:7">
      <c r="B1137" s="135">
        <v>780206</v>
      </c>
      <c r="C1137" s="110">
        <v>7</v>
      </c>
      <c r="D1137" s="110">
        <v>8</v>
      </c>
      <c r="E1137" s="126" t="s">
        <v>66</v>
      </c>
      <c r="F1137" s="126" t="s">
        <v>72</v>
      </c>
      <c r="G1137" s="111" t="s">
        <v>740</v>
      </c>
    </row>
    <row r="1138" spans="2:7">
      <c r="B1138" s="135">
        <v>780208</v>
      </c>
      <c r="C1138" s="110">
        <v>7</v>
      </c>
      <c r="D1138" s="110">
        <v>8</v>
      </c>
      <c r="E1138" s="126" t="s">
        <v>66</v>
      </c>
      <c r="F1138" s="126" t="s">
        <v>76</v>
      </c>
      <c r="G1138" s="111" t="s">
        <v>741</v>
      </c>
    </row>
    <row r="1139" spans="2:7">
      <c r="B1139" s="135">
        <v>780210</v>
      </c>
      <c r="C1139" s="110">
        <v>7</v>
      </c>
      <c r="D1139" s="110">
        <v>8</v>
      </c>
      <c r="E1139" s="126" t="s">
        <v>66</v>
      </c>
      <c r="F1139" s="110">
        <v>10</v>
      </c>
      <c r="G1139" s="111" t="s">
        <v>742</v>
      </c>
    </row>
    <row r="1140" spans="2:7">
      <c r="B1140" s="135">
        <v>7803</v>
      </c>
      <c r="C1140" s="117">
        <v>7</v>
      </c>
      <c r="D1140" s="117">
        <v>8</v>
      </c>
      <c r="E1140" s="126" t="s">
        <v>68</v>
      </c>
      <c r="F1140" s="119"/>
      <c r="G1140" s="120" t="s">
        <v>743</v>
      </c>
    </row>
    <row r="1141" spans="2:7">
      <c r="B1141" s="135">
        <v>780301</v>
      </c>
      <c r="C1141" s="110">
        <v>7</v>
      </c>
      <c r="D1141" s="110">
        <v>8</v>
      </c>
      <c r="E1141" s="126" t="s">
        <v>68</v>
      </c>
      <c r="F1141" s="126" t="s">
        <v>64</v>
      </c>
      <c r="G1141" s="111" t="s">
        <v>744</v>
      </c>
    </row>
    <row r="1142" spans="2:7">
      <c r="B1142" s="135">
        <v>780302</v>
      </c>
      <c r="C1142" s="110">
        <v>7</v>
      </c>
      <c r="D1142" s="110">
        <v>8</v>
      </c>
      <c r="E1142" s="126" t="s">
        <v>68</v>
      </c>
      <c r="F1142" s="126" t="s">
        <v>66</v>
      </c>
      <c r="G1142" s="111" t="s">
        <v>745</v>
      </c>
    </row>
    <row r="1143" spans="2:7">
      <c r="B1143" s="135">
        <v>780304</v>
      </c>
      <c r="C1143" s="110">
        <v>7</v>
      </c>
      <c r="D1143" s="110">
        <v>8</v>
      </c>
      <c r="E1143" s="126" t="s">
        <v>68</v>
      </c>
      <c r="F1143" s="126" t="s">
        <v>86</v>
      </c>
      <c r="G1143" s="111" t="s">
        <v>746</v>
      </c>
    </row>
    <row r="1144" spans="2:7">
      <c r="B1144" s="135">
        <v>7805</v>
      </c>
      <c r="C1144" s="117">
        <v>7</v>
      </c>
      <c r="D1144" s="117">
        <v>8</v>
      </c>
      <c r="E1144" s="126" t="s">
        <v>70</v>
      </c>
      <c r="F1144" s="119"/>
      <c r="G1144" s="120" t="s">
        <v>747</v>
      </c>
    </row>
    <row r="1145" spans="2:7">
      <c r="B1145" s="135">
        <v>780509</v>
      </c>
      <c r="C1145" s="110">
        <v>7</v>
      </c>
      <c r="D1145" s="110">
        <v>8</v>
      </c>
      <c r="E1145" s="126" t="s">
        <v>70</v>
      </c>
      <c r="F1145" s="126" t="s">
        <v>78</v>
      </c>
      <c r="G1145" s="111" t="s">
        <v>748</v>
      </c>
    </row>
    <row r="1146" spans="2:7">
      <c r="B1146" s="135">
        <v>780515</v>
      </c>
      <c r="C1146" s="110">
        <v>7</v>
      </c>
      <c r="D1146" s="110">
        <v>8</v>
      </c>
      <c r="E1146" s="126" t="s">
        <v>70</v>
      </c>
      <c r="F1146" s="110">
        <v>15</v>
      </c>
      <c r="G1146" s="111" t="s">
        <v>519</v>
      </c>
    </row>
    <row r="1147" spans="2:7">
      <c r="B1147" s="135">
        <v>780516</v>
      </c>
      <c r="C1147" s="110">
        <v>7</v>
      </c>
      <c r="D1147" s="110">
        <v>8</v>
      </c>
      <c r="E1147" s="126" t="s">
        <v>70</v>
      </c>
      <c r="F1147" s="110">
        <v>16</v>
      </c>
      <c r="G1147" s="111" t="s">
        <v>749</v>
      </c>
    </row>
    <row r="1148" spans="2:7" ht="24">
      <c r="B1148" s="135">
        <v>7806</v>
      </c>
      <c r="C1148" s="117">
        <v>7</v>
      </c>
      <c r="D1148" s="117">
        <v>8</v>
      </c>
      <c r="E1148" s="126" t="s">
        <v>72</v>
      </c>
      <c r="F1148" s="119"/>
      <c r="G1148" s="131" t="s">
        <v>750</v>
      </c>
    </row>
    <row r="1149" spans="2:7">
      <c r="B1149" s="135">
        <v>780603</v>
      </c>
      <c r="C1149" s="110">
        <v>7</v>
      </c>
      <c r="D1149" s="110">
        <v>8</v>
      </c>
      <c r="E1149" s="126" t="s">
        <v>72</v>
      </c>
      <c r="F1149" s="126" t="s">
        <v>68</v>
      </c>
      <c r="G1149" s="111" t="s">
        <v>751</v>
      </c>
    </row>
    <row r="1150" spans="2:7">
      <c r="B1150" s="135">
        <v>780604</v>
      </c>
      <c r="C1150" s="110">
        <v>7</v>
      </c>
      <c r="D1150" s="110">
        <v>8</v>
      </c>
      <c r="E1150" s="126" t="s">
        <v>72</v>
      </c>
      <c r="F1150" s="126" t="s">
        <v>86</v>
      </c>
      <c r="G1150" s="111" t="s">
        <v>523</v>
      </c>
    </row>
    <row r="1151" spans="2:7">
      <c r="B1151" s="135">
        <v>780605</v>
      </c>
      <c r="C1151" s="110">
        <v>7</v>
      </c>
      <c r="D1151" s="110">
        <v>8</v>
      </c>
      <c r="E1151" s="126" t="s">
        <v>72</v>
      </c>
      <c r="F1151" s="126" t="s">
        <v>70</v>
      </c>
      <c r="G1151" s="111" t="s">
        <v>524</v>
      </c>
    </row>
    <row r="1152" spans="2:7">
      <c r="B1152" s="135">
        <v>780606</v>
      </c>
      <c r="C1152" s="110">
        <v>7</v>
      </c>
      <c r="D1152" s="110">
        <v>8</v>
      </c>
      <c r="E1152" s="126" t="s">
        <v>72</v>
      </c>
      <c r="F1152" s="126" t="s">
        <v>72</v>
      </c>
      <c r="G1152" s="111" t="s">
        <v>525</v>
      </c>
    </row>
    <row r="1153" spans="2:7">
      <c r="B1153" s="135">
        <v>780628</v>
      </c>
      <c r="C1153" s="110">
        <v>7</v>
      </c>
      <c r="D1153" s="110">
        <v>8</v>
      </c>
      <c r="E1153" s="126" t="s">
        <v>72</v>
      </c>
      <c r="F1153" s="110">
        <v>28</v>
      </c>
      <c r="G1153" s="111" t="s">
        <v>752</v>
      </c>
    </row>
    <row r="1154" spans="2:7">
      <c r="B1154" s="135">
        <v>780629</v>
      </c>
      <c r="C1154" s="110">
        <v>7</v>
      </c>
      <c r="D1154" s="110">
        <v>8</v>
      </c>
      <c r="E1154" s="126" t="s">
        <v>72</v>
      </c>
      <c r="F1154" s="110">
        <v>29</v>
      </c>
      <c r="G1154" s="111" t="s">
        <v>753</v>
      </c>
    </row>
    <row r="1155" spans="2:7">
      <c r="B1155" s="135">
        <v>780630</v>
      </c>
      <c r="C1155" s="110">
        <v>7</v>
      </c>
      <c r="D1155" s="110">
        <v>8</v>
      </c>
      <c r="E1155" s="126" t="s">
        <v>72</v>
      </c>
      <c r="F1155" s="110">
        <v>30</v>
      </c>
      <c r="G1155" s="111" t="s">
        <v>532</v>
      </c>
    </row>
    <row r="1156" spans="2:7" ht="24">
      <c r="B1156" s="135">
        <v>780631</v>
      </c>
      <c r="C1156" s="110">
        <v>7</v>
      </c>
      <c r="D1156" s="110">
        <v>8</v>
      </c>
      <c r="E1156" s="126" t="s">
        <v>72</v>
      </c>
      <c r="F1156" s="110">
        <v>31</v>
      </c>
      <c r="G1156" s="112" t="s">
        <v>533</v>
      </c>
    </row>
    <row r="1157" spans="2:7">
      <c r="B1157" s="135">
        <v>780632</v>
      </c>
      <c r="C1157" s="110">
        <v>7</v>
      </c>
      <c r="D1157" s="110">
        <v>8</v>
      </c>
      <c r="E1157" s="126" t="s">
        <v>72</v>
      </c>
      <c r="F1157" s="110">
        <v>32</v>
      </c>
      <c r="G1157" s="111" t="s">
        <v>534</v>
      </c>
    </row>
    <row r="1158" spans="2:7">
      <c r="B1158" s="135">
        <v>780633</v>
      </c>
      <c r="C1158" s="110">
        <v>7</v>
      </c>
      <c r="D1158" s="110">
        <v>8</v>
      </c>
      <c r="E1158" s="126" t="s">
        <v>72</v>
      </c>
      <c r="F1158" s="110">
        <v>33</v>
      </c>
      <c r="G1158" s="111" t="s">
        <v>535</v>
      </c>
    </row>
    <row r="1159" spans="2:7">
      <c r="B1159" s="135">
        <v>780634</v>
      </c>
      <c r="C1159" s="110">
        <v>7</v>
      </c>
      <c r="D1159" s="110">
        <v>8</v>
      </c>
      <c r="E1159" s="126" t="s">
        <v>72</v>
      </c>
      <c r="F1159" s="110">
        <v>34</v>
      </c>
      <c r="G1159" s="111" t="s">
        <v>536</v>
      </c>
    </row>
    <row r="1160" spans="2:7" ht="24">
      <c r="B1160" s="135">
        <v>780642</v>
      </c>
      <c r="C1160" s="110">
        <v>7</v>
      </c>
      <c r="D1160" s="110">
        <v>8</v>
      </c>
      <c r="E1160" s="126" t="s">
        <v>72</v>
      </c>
      <c r="F1160" s="110">
        <v>42</v>
      </c>
      <c r="G1160" s="112" t="s">
        <v>754</v>
      </c>
    </row>
    <row r="1161" spans="2:7" ht="24">
      <c r="B1161" s="135">
        <v>780643</v>
      </c>
      <c r="C1161" s="110">
        <v>7</v>
      </c>
      <c r="D1161" s="110">
        <v>8</v>
      </c>
      <c r="E1161" s="126" t="s">
        <v>72</v>
      </c>
      <c r="F1161" s="110">
        <v>43</v>
      </c>
      <c r="G1161" s="112" t="s">
        <v>755</v>
      </c>
    </row>
    <row r="1162" spans="2:7" ht="24">
      <c r="B1162" s="135">
        <v>7807</v>
      </c>
      <c r="C1162" s="117">
        <v>7</v>
      </c>
      <c r="D1162" s="117">
        <v>8</v>
      </c>
      <c r="E1162" s="126" t="s">
        <v>74</v>
      </c>
      <c r="F1162" s="119"/>
      <c r="G1162" s="131" t="s">
        <v>756</v>
      </c>
    </row>
    <row r="1163" spans="2:7">
      <c r="B1163" s="135">
        <v>780701</v>
      </c>
      <c r="C1163" s="110">
        <v>7</v>
      </c>
      <c r="D1163" s="110">
        <v>8</v>
      </c>
      <c r="E1163" s="126" t="s">
        <v>74</v>
      </c>
      <c r="F1163" s="126" t="s">
        <v>64</v>
      </c>
      <c r="G1163" s="111" t="s">
        <v>757</v>
      </c>
    </row>
    <row r="1164" spans="2:7">
      <c r="B1164" s="135">
        <v>780702</v>
      </c>
      <c r="C1164" s="110">
        <v>7</v>
      </c>
      <c r="D1164" s="110">
        <v>8</v>
      </c>
      <c r="E1164" s="126" t="s">
        <v>74</v>
      </c>
      <c r="F1164" s="126" t="s">
        <v>66</v>
      </c>
      <c r="G1164" s="111" t="s">
        <v>758</v>
      </c>
    </row>
    <row r="1165" spans="2:7">
      <c r="B1165" s="135">
        <v>780703</v>
      </c>
      <c r="C1165" s="110">
        <v>7</v>
      </c>
      <c r="D1165" s="110">
        <v>8</v>
      </c>
      <c r="E1165" s="126" t="s">
        <v>74</v>
      </c>
      <c r="F1165" s="126" t="s">
        <v>68</v>
      </c>
      <c r="G1165" s="111" t="s">
        <v>759</v>
      </c>
    </row>
    <row r="1166" spans="2:7">
      <c r="B1166" s="135">
        <v>780704</v>
      </c>
      <c r="C1166" s="110">
        <v>7</v>
      </c>
      <c r="D1166" s="110">
        <v>8</v>
      </c>
      <c r="E1166" s="126" t="s">
        <v>74</v>
      </c>
      <c r="F1166" s="126" t="s">
        <v>86</v>
      </c>
      <c r="G1166" s="111" t="s">
        <v>760</v>
      </c>
    </row>
    <row r="1167" spans="2:7">
      <c r="B1167" s="135">
        <v>780705</v>
      </c>
      <c r="C1167" s="110">
        <v>7</v>
      </c>
      <c r="D1167" s="110">
        <v>8</v>
      </c>
      <c r="E1167" s="126" t="s">
        <v>74</v>
      </c>
      <c r="F1167" s="126" t="s">
        <v>70</v>
      </c>
      <c r="G1167" s="111" t="s">
        <v>761</v>
      </c>
    </row>
    <row r="1168" spans="2:7">
      <c r="B1168" s="135">
        <v>780706</v>
      </c>
      <c r="C1168" s="110">
        <v>7</v>
      </c>
      <c r="D1168" s="110">
        <v>8</v>
      </c>
      <c r="E1168" s="126" t="s">
        <v>74</v>
      </c>
      <c r="F1168" s="126" t="s">
        <v>72</v>
      </c>
      <c r="G1168" s="111" t="s">
        <v>762</v>
      </c>
    </row>
    <row r="1169" spans="2:7">
      <c r="B1169" s="135">
        <v>780707</v>
      </c>
      <c r="C1169" s="110">
        <v>7</v>
      </c>
      <c r="D1169" s="110">
        <v>8</v>
      </c>
      <c r="E1169" s="126" t="s">
        <v>74</v>
      </c>
      <c r="F1169" s="126" t="s">
        <v>74</v>
      </c>
      <c r="G1169" s="111" t="s">
        <v>763</v>
      </c>
    </row>
    <row r="1170" spans="2:7">
      <c r="B1170" s="135">
        <v>780708</v>
      </c>
      <c r="C1170" s="110">
        <v>7</v>
      </c>
      <c r="D1170" s="110">
        <v>8</v>
      </c>
      <c r="E1170" s="126" t="s">
        <v>74</v>
      </c>
      <c r="F1170" s="126" t="s">
        <v>76</v>
      </c>
      <c r="G1170" s="111" t="s">
        <v>764</v>
      </c>
    </row>
    <row r="1171" spans="2:7">
      <c r="B1171" s="135">
        <v>780709</v>
      </c>
      <c r="C1171" s="110">
        <v>7</v>
      </c>
      <c r="D1171" s="110">
        <v>8</v>
      </c>
      <c r="E1171" s="126" t="s">
        <v>74</v>
      </c>
      <c r="F1171" s="126" t="s">
        <v>78</v>
      </c>
      <c r="G1171" s="111" t="s">
        <v>765</v>
      </c>
    </row>
    <row r="1172" spans="2:7" ht="24">
      <c r="B1172" s="135">
        <v>780710</v>
      </c>
      <c r="C1172" s="110">
        <v>7</v>
      </c>
      <c r="D1172" s="110">
        <v>8</v>
      </c>
      <c r="E1172" s="126" t="s">
        <v>74</v>
      </c>
      <c r="F1172" s="110">
        <v>10</v>
      </c>
      <c r="G1172" s="112" t="s">
        <v>766</v>
      </c>
    </row>
    <row r="1173" spans="2:7">
      <c r="B1173" s="135">
        <v>780711</v>
      </c>
      <c r="C1173" s="110">
        <v>7</v>
      </c>
      <c r="D1173" s="110">
        <v>8</v>
      </c>
      <c r="E1173" s="126" t="s">
        <v>74</v>
      </c>
      <c r="F1173" s="110">
        <v>11</v>
      </c>
      <c r="G1173" s="111" t="s">
        <v>767</v>
      </c>
    </row>
    <row r="1174" spans="2:7">
      <c r="B1174" s="135">
        <v>780712</v>
      </c>
      <c r="C1174" s="110">
        <v>7</v>
      </c>
      <c r="D1174" s="110">
        <v>8</v>
      </c>
      <c r="E1174" s="126" t="s">
        <v>74</v>
      </c>
      <c r="F1174" s="110">
        <v>12</v>
      </c>
      <c r="G1174" s="111" t="s">
        <v>768</v>
      </c>
    </row>
    <row r="1175" spans="2:7" ht="24">
      <c r="B1175" s="135">
        <v>780713</v>
      </c>
      <c r="C1175" s="110">
        <v>7</v>
      </c>
      <c r="D1175" s="110">
        <v>8</v>
      </c>
      <c r="E1175" s="126" t="s">
        <v>74</v>
      </c>
      <c r="F1175" s="110">
        <v>13</v>
      </c>
      <c r="G1175" s="111" t="s">
        <v>769</v>
      </c>
    </row>
    <row r="1176" spans="2:7">
      <c r="B1176" s="135">
        <v>780714</v>
      </c>
      <c r="C1176" s="110">
        <v>7</v>
      </c>
      <c r="D1176" s="110">
        <v>8</v>
      </c>
      <c r="E1176" s="126" t="s">
        <v>74</v>
      </c>
      <c r="F1176" s="110">
        <v>14</v>
      </c>
      <c r="G1176" s="111" t="s">
        <v>770</v>
      </c>
    </row>
    <row r="1177" spans="2:7">
      <c r="B1177" s="135">
        <v>780715</v>
      </c>
      <c r="C1177" s="110">
        <v>7</v>
      </c>
      <c r="D1177" s="110">
        <v>8</v>
      </c>
      <c r="E1177" s="126" t="s">
        <v>74</v>
      </c>
      <c r="F1177" s="110">
        <v>15</v>
      </c>
      <c r="G1177" s="111" t="s">
        <v>771</v>
      </c>
    </row>
    <row r="1178" spans="2:7">
      <c r="B1178" s="135">
        <v>780716</v>
      </c>
      <c r="C1178" s="110">
        <v>7</v>
      </c>
      <c r="D1178" s="110">
        <v>8</v>
      </c>
      <c r="E1178" s="126" t="s">
        <v>74</v>
      </c>
      <c r="F1178" s="110">
        <v>16</v>
      </c>
      <c r="G1178" s="111" t="s">
        <v>772</v>
      </c>
    </row>
    <row r="1179" spans="2:7">
      <c r="B1179" s="135">
        <v>780717</v>
      </c>
      <c r="C1179" s="110">
        <v>7</v>
      </c>
      <c r="D1179" s="110">
        <v>8</v>
      </c>
      <c r="E1179" s="126" t="s">
        <v>74</v>
      </c>
      <c r="F1179" s="110">
        <v>17</v>
      </c>
      <c r="G1179" s="111" t="s">
        <v>773</v>
      </c>
    </row>
    <row r="1180" spans="2:7">
      <c r="B1180" s="135">
        <v>780718</v>
      </c>
      <c r="C1180" s="110">
        <v>7</v>
      </c>
      <c r="D1180" s="110">
        <v>8</v>
      </c>
      <c r="E1180" s="126" t="s">
        <v>74</v>
      </c>
      <c r="F1180" s="110">
        <v>18</v>
      </c>
      <c r="G1180" s="111" t="s">
        <v>774</v>
      </c>
    </row>
    <row r="1181" spans="2:7">
      <c r="B1181" s="135">
        <v>780719</v>
      </c>
      <c r="C1181" s="110">
        <v>7</v>
      </c>
      <c r="D1181" s="110">
        <v>8</v>
      </c>
      <c r="E1181" s="126" t="s">
        <v>74</v>
      </c>
      <c r="F1181" s="110">
        <v>19</v>
      </c>
      <c r="G1181" s="111" t="s">
        <v>775</v>
      </c>
    </row>
    <row r="1182" spans="2:7" ht="24">
      <c r="B1182" s="135">
        <v>780720</v>
      </c>
      <c r="C1182" s="110">
        <v>7</v>
      </c>
      <c r="D1182" s="110">
        <v>8</v>
      </c>
      <c r="E1182" s="126" t="s">
        <v>74</v>
      </c>
      <c r="F1182" s="110">
        <v>20</v>
      </c>
      <c r="G1182" s="112" t="s">
        <v>776</v>
      </c>
    </row>
    <row r="1183" spans="2:7" ht="24">
      <c r="B1183" s="135">
        <v>780721</v>
      </c>
      <c r="C1183" s="110">
        <v>7</v>
      </c>
      <c r="D1183" s="110">
        <v>8</v>
      </c>
      <c r="E1183" s="126" t="s">
        <v>74</v>
      </c>
      <c r="F1183" s="110">
        <v>21</v>
      </c>
      <c r="G1183" s="112" t="s">
        <v>777</v>
      </c>
    </row>
    <row r="1184" spans="2:7" ht="24">
      <c r="B1184" s="135">
        <v>780722</v>
      </c>
      <c r="C1184" s="110">
        <v>7</v>
      </c>
      <c r="D1184" s="110">
        <v>8</v>
      </c>
      <c r="E1184" s="126" t="s">
        <v>74</v>
      </c>
      <c r="F1184" s="110">
        <v>22</v>
      </c>
      <c r="G1184" s="112" t="s">
        <v>778</v>
      </c>
    </row>
    <row r="1185" spans="2:7" ht="24">
      <c r="B1185" s="135">
        <v>780723</v>
      </c>
      <c r="C1185" s="110">
        <v>7</v>
      </c>
      <c r="D1185" s="110">
        <v>8</v>
      </c>
      <c r="E1185" s="126" t="s">
        <v>74</v>
      </c>
      <c r="F1185" s="110">
        <v>23</v>
      </c>
      <c r="G1185" s="112" t="s">
        <v>779</v>
      </c>
    </row>
    <row r="1186" spans="2:7" ht="24">
      <c r="B1186" s="135">
        <v>780724</v>
      </c>
      <c r="C1186" s="110">
        <v>7</v>
      </c>
      <c r="D1186" s="110">
        <v>8</v>
      </c>
      <c r="E1186" s="126" t="s">
        <v>74</v>
      </c>
      <c r="F1186" s="110">
        <v>24</v>
      </c>
      <c r="G1186" s="112" t="s">
        <v>780</v>
      </c>
    </row>
    <row r="1187" spans="2:7" ht="24">
      <c r="B1187" s="135">
        <v>780725</v>
      </c>
      <c r="C1187" s="110">
        <v>7</v>
      </c>
      <c r="D1187" s="110">
        <v>8</v>
      </c>
      <c r="E1187" s="126" t="s">
        <v>74</v>
      </c>
      <c r="F1187" s="110">
        <v>25</v>
      </c>
      <c r="G1187" s="112" t="s">
        <v>781</v>
      </c>
    </row>
    <row r="1188" spans="2:7" ht="24">
      <c r="B1188" s="135">
        <v>780726</v>
      </c>
      <c r="C1188" s="110">
        <v>7</v>
      </c>
      <c r="D1188" s="110">
        <v>8</v>
      </c>
      <c r="E1188" s="126" t="s">
        <v>74</v>
      </c>
      <c r="F1188" s="110">
        <v>26</v>
      </c>
      <c r="G1188" s="111" t="s">
        <v>782</v>
      </c>
    </row>
    <row r="1189" spans="2:7" ht="24">
      <c r="B1189" s="135">
        <v>780727</v>
      </c>
      <c r="C1189" s="110">
        <v>7</v>
      </c>
      <c r="D1189" s="110">
        <v>8</v>
      </c>
      <c r="E1189" s="126" t="s">
        <v>74</v>
      </c>
      <c r="F1189" s="110">
        <v>27</v>
      </c>
      <c r="G1189" s="112" t="s">
        <v>783</v>
      </c>
    </row>
    <row r="1190" spans="2:7">
      <c r="B1190" s="135">
        <v>780728</v>
      </c>
      <c r="C1190" s="110">
        <v>7</v>
      </c>
      <c r="D1190" s="110">
        <v>8</v>
      </c>
      <c r="E1190" s="126" t="s">
        <v>74</v>
      </c>
      <c r="F1190" s="110">
        <v>28</v>
      </c>
      <c r="G1190" s="111" t="s">
        <v>784</v>
      </c>
    </row>
    <row r="1191" spans="2:7" ht="24">
      <c r="B1191" s="135">
        <v>780729</v>
      </c>
      <c r="C1191" s="110">
        <v>7</v>
      </c>
      <c r="D1191" s="110">
        <v>8</v>
      </c>
      <c r="E1191" s="126" t="s">
        <v>74</v>
      </c>
      <c r="F1191" s="110">
        <v>29</v>
      </c>
      <c r="G1191" s="112" t="s">
        <v>785</v>
      </c>
    </row>
    <row r="1192" spans="2:7">
      <c r="B1192" s="135">
        <v>780730</v>
      </c>
      <c r="C1192" s="110">
        <v>7</v>
      </c>
      <c r="D1192" s="110">
        <v>8</v>
      </c>
      <c r="E1192" s="126" t="s">
        <v>74</v>
      </c>
      <c r="F1192" s="110">
        <v>30</v>
      </c>
      <c r="G1192" s="111" t="s">
        <v>786</v>
      </c>
    </row>
    <row r="1193" spans="2:7">
      <c r="B1193" s="135">
        <v>780731</v>
      </c>
      <c r="C1193" s="110">
        <v>7</v>
      </c>
      <c r="D1193" s="110">
        <v>8</v>
      </c>
      <c r="E1193" s="126" t="s">
        <v>74</v>
      </c>
      <c r="F1193" s="110">
        <v>31</v>
      </c>
      <c r="G1193" s="111" t="s">
        <v>787</v>
      </c>
    </row>
    <row r="1194" spans="2:7">
      <c r="B1194" s="135">
        <v>780732</v>
      </c>
      <c r="C1194" s="110">
        <v>7</v>
      </c>
      <c r="D1194" s="110">
        <v>8</v>
      </c>
      <c r="E1194" s="126" t="s">
        <v>74</v>
      </c>
      <c r="F1194" s="110">
        <v>32</v>
      </c>
      <c r="G1194" s="111" t="s">
        <v>788</v>
      </c>
    </row>
    <row r="1195" spans="2:7">
      <c r="B1195" s="135">
        <v>780735</v>
      </c>
      <c r="C1195" s="110">
        <v>7</v>
      </c>
      <c r="D1195" s="110">
        <v>8</v>
      </c>
      <c r="E1195" s="126" t="s">
        <v>74</v>
      </c>
      <c r="F1195" s="110">
        <v>35</v>
      </c>
      <c r="G1195" s="111" t="s">
        <v>789</v>
      </c>
    </row>
    <row r="1196" spans="2:7" ht="24">
      <c r="B1196" s="135">
        <v>7808</v>
      </c>
      <c r="C1196" s="117">
        <v>7</v>
      </c>
      <c r="D1196" s="117">
        <v>8</v>
      </c>
      <c r="E1196" s="126" t="s">
        <v>76</v>
      </c>
      <c r="F1196" s="119"/>
      <c r="G1196" s="131" t="s">
        <v>790</v>
      </c>
    </row>
    <row r="1197" spans="2:7">
      <c r="B1197" s="135">
        <v>780801</v>
      </c>
      <c r="C1197" s="110">
        <v>7</v>
      </c>
      <c r="D1197" s="110">
        <v>8</v>
      </c>
      <c r="E1197" s="126" t="s">
        <v>76</v>
      </c>
      <c r="F1197" s="126" t="s">
        <v>64</v>
      </c>
      <c r="G1197" s="111" t="s">
        <v>558</v>
      </c>
    </row>
    <row r="1198" spans="2:7">
      <c r="B1198" s="135">
        <v>780802</v>
      </c>
      <c r="C1198" s="110">
        <v>7</v>
      </c>
      <c r="D1198" s="110">
        <v>8</v>
      </c>
      <c r="E1198" s="126" t="s">
        <v>76</v>
      </c>
      <c r="F1198" s="126" t="s">
        <v>66</v>
      </c>
      <c r="G1198" s="111" t="s">
        <v>474</v>
      </c>
    </row>
    <row r="1199" spans="2:7">
      <c r="B1199" s="135">
        <v>780803</v>
      </c>
      <c r="C1199" s="110">
        <v>7</v>
      </c>
      <c r="D1199" s="110">
        <v>8</v>
      </c>
      <c r="E1199" s="126" t="s">
        <v>76</v>
      </c>
      <c r="F1199" s="126" t="s">
        <v>68</v>
      </c>
      <c r="G1199" s="111" t="s">
        <v>475</v>
      </c>
    </row>
    <row r="1200" spans="2:7">
      <c r="B1200" s="135">
        <v>780804</v>
      </c>
      <c r="C1200" s="110">
        <v>7</v>
      </c>
      <c r="D1200" s="110">
        <v>8</v>
      </c>
      <c r="E1200" s="126" t="s">
        <v>76</v>
      </c>
      <c r="F1200" s="126" t="s">
        <v>86</v>
      </c>
      <c r="G1200" s="111" t="s">
        <v>476</v>
      </c>
    </row>
    <row r="1201" spans="2:7">
      <c r="B1201" s="135">
        <v>780805</v>
      </c>
      <c r="C1201" s="110">
        <v>7</v>
      </c>
      <c r="D1201" s="110">
        <v>8</v>
      </c>
      <c r="E1201" s="126" t="s">
        <v>76</v>
      </c>
      <c r="F1201" s="126" t="s">
        <v>70</v>
      </c>
      <c r="G1201" s="111" t="s">
        <v>477</v>
      </c>
    </row>
    <row r="1202" spans="2:7">
      <c r="B1202" s="135">
        <v>780806</v>
      </c>
      <c r="C1202" s="110">
        <v>7</v>
      </c>
      <c r="D1202" s="110">
        <v>8</v>
      </c>
      <c r="E1202" s="126" t="s">
        <v>76</v>
      </c>
      <c r="F1202" s="126" t="s">
        <v>72</v>
      </c>
      <c r="G1202" s="111" t="s">
        <v>478</v>
      </c>
    </row>
    <row r="1203" spans="2:7">
      <c r="B1203" s="135">
        <v>780808</v>
      </c>
      <c r="C1203" s="110">
        <v>7</v>
      </c>
      <c r="D1203" s="110">
        <v>8</v>
      </c>
      <c r="E1203" s="126" t="s">
        <v>76</v>
      </c>
      <c r="F1203" s="126" t="s">
        <v>76</v>
      </c>
      <c r="G1203" s="111" t="s">
        <v>479</v>
      </c>
    </row>
    <row r="1204" spans="2:7">
      <c r="B1204" s="135">
        <v>780811</v>
      </c>
      <c r="C1204" s="110">
        <v>7</v>
      </c>
      <c r="D1204" s="110">
        <v>8</v>
      </c>
      <c r="E1204" s="126" t="s">
        <v>76</v>
      </c>
      <c r="F1204" s="110">
        <v>11</v>
      </c>
      <c r="G1204" s="111" t="s">
        <v>559</v>
      </c>
    </row>
    <row r="1205" spans="2:7" ht="24">
      <c r="B1205" s="135">
        <v>7809</v>
      </c>
      <c r="C1205" s="117">
        <v>7</v>
      </c>
      <c r="D1205" s="117">
        <v>8</v>
      </c>
      <c r="E1205" s="126" t="s">
        <v>78</v>
      </c>
      <c r="F1205" s="119"/>
      <c r="G1205" s="131" t="s">
        <v>791</v>
      </c>
    </row>
    <row r="1206" spans="2:7">
      <c r="B1206" s="135">
        <v>780901</v>
      </c>
      <c r="C1206" s="110">
        <v>7</v>
      </c>
      <c r="D1206" s="110">
        <v>8</v>
      </c>
      <c r="E1206" s="126" t="s">
        <v>78</v>
      </c>
      <c r="F1206" s="126" t="s">
        <v>64</v>
      </c>
      <c r="G1206" s="111" t="s">
        <v>473</v>
      </c>
    </row>
    <row r="1207" spans="2:7">
      <c r="B1207" s="135">
        <v>780902</v>
      </c>
      <c r="C1207" s="110">
        <v>7</v>
      </c>
      <c r="D1207" s="110">
        <v>8</v>
      </c>
      <c r="E1207" s="126" t="s">
        <v>78</v>
      </c>
      <c r="F1207" s="126" t="s">
        <v>66</v>
      </c>
      <c r="G1207" s="111" t="s">
        <v>474</v>
      </c>
    </row>
    <row r="1208" spans="2:7">
      <c r="B1208" s="135">
        <v>780903</v>
      </c>
      <c r="C1208" s="110">
        <v>7</v>
      </c>
      <c r="D1208" s="110">
        <v>8</v>
      </c>
      <c r="E1208" s="126" t="s">
        <v>78</v>
      </c>
      <c r="F1208" s="126" t="s">
        <v>68</v>
      </c>
      <c r="G1208" s="111" t="s">
        <v>475</v>
      </c>
    </row>
    <row r="1209" spans="2:7">
      <c r="B1209" s="135">
        <v>780904</v>
      </c>
      <c r="C1209" s="110">
        <v>7</v>
      </c>
      <c r="D1209" s="110">
        <v>8</v>
      </c>
      <c r="E1209" s="126" t="s">
        <v>78</v>
      </c>
      <c r="F1209" s="126" t="s">
        <v>86</v>
      </c>
      <c r="G1209" s="111" t="s">
        <v>476</v>
      </c>
    </row>
    <row r="1210" spans="2:7">
      <c r="B1210" s="135">
        <v>780905</v>
      </c>
      <c r="C1210" s="110">
        <v>7</v>
      </c>
      <c r="D1210" s="110">
        <v>8</v>
      </c>
      <c r="E1210" s="126" t="s">
        <v>78</v>
      </c>
      <c r="F1210" s="126" t="s">
        <v>70</v>
      </c>
      <c r="G1210" s="111" t="s">
        <v>477</v>
      </c>
    </row>
    <row r="1211" spans="2:7">
      <c r="B1211" s="135">
        <v>780906</v>
      </c>
      <c r="C1211" s="110">
        <v>7</v>
      </c>
      <c r="D1211" s="110">
        <v>8</v>
      </c>
      <c r="E1211" s="126" t="s">
        <v>78</v>
      </c>
      <c r="F1211" s="126" t="s">
        <v>72</v>
      </c>
      <c r="G1211" s="111" t="s">
        <v>478</v>
      </c>
    </row>
    <row r="1212" spans="2:7">
      <c r="B1212" s="135">
        <v>780908</v>
      </c>
      <c r="C1212" s="110">
        <v>7</v>
      </c>
      <c r="D1212" s="110">
        <v>8</v>
      </c>
      <c r="E1212" s="126" t="s">
        <v>78</v>
      </c>
      <c r="F1212" s="126" t="s">
        <v>76</v>
      </c>
      <c r="G1212" s="111" t="s">
        <v>479</v>
      </c>
    </row>
    <row r="1213" spans="2:7">
      <c r="B1213" s="135">
        <v>780911</v>
      </c>
      <c r="C1213" s="110">
        <v>7</v>
      </c>
      <c r="D1213" s="110">
        <v>8</v>
      </c>
      <c r="E1213" s="126" t="s">
        <v>78</v>
      </c>
      <c r="F1213" s="110">
        <v>11</v>
      </c>
      <c r="G1213" s="111" t="s">
        <v>559</v>
      </c>
    </row>
    <row r="1214" spans="2:7">
      <c r="B1214" s="135">
        <v>7899</v>
      </c>
      <c r="C1214" s="117">
        <v>7</v>
      </c>
      <c r="D1214" s="117">
        <v>8</v>
      </c>
      <c r="E1214" s="128">
        <v>99</v>
      </c>
      <c r="F1214" s="129"/>
      <c r="G1214" s="120" t="s">
        <v>178</v>
      </c>
    </row>
    <row r="1215" spans="2:7">
      <c r="B1215" s="135">
        <v>789901</v>
      </c>
      <c r="C1215" s="110">
        <v>7</v>
      </c>
      <c r="D1215" s="110">
        <v>8</v>
      </c>
      <c r="E1215" s="110">
        <v>99</v>
      </c>
      <c r="F1215" s="126" t="s">
        <v>64</v>
      </c>
      <c r="G1215" s="111" t="s">
        <v>792</v>
      </c>
    </row>
    <row r="1216" spans="2:7">
      <c r="B1216" s="135">
        <v>8</v>
      </c>
      <c r="C1216" s="121">
        <v>8</v>
      </c>
      <c r="D1216" s="122"/>
      <c r="E1216" s="122"/>
      <c r="F1216" s="123"/>
      <c r="G1216" s="124" t="s">
        <v>793</v>
      </c>
    </row>
    <row r="1217" spans="2:7">
      <c r="B1217" s="135">
        <v>84</v>
      </c>
      <c r="C1217" s="113">
        <v>8</v>
      </c>
      <c r="D1217" s="114">
        <v>4</v>
      </c>
      <c r="E1217" s="115"/>
      <c r="F1217" s="116"/>
      <c r="G1217" s="125" t="s">
        <v>794</v>
      </c>
    </row>
    <row r="1218" spans="2:7">
      <c r="B1218" s="135">
        <v>8401</v>
      </c>
      <c r="C1218" s="117">
        <v>8</v>
      </c>
      <c r="D1218" s="117">
        <v>4</v>
      </c>
      <c r="E1218" s="126" t="s">
        <v>64</v>
      </c>
      <c r="F1218" s="119"/>
      <c r="G1218" s="120" t="s">
        <v>795</v>
      </c>
    </row>
    <row r="1219" spans="2:7">
      <c r="B1219" s="135">
        <v>840103</v>
      </c>
      <c r="C1219" s="110">
        <v>8</v>
      </c>
      <c r="D1219" s="110">
        <v>4</v>
      </c>
      <c r="E1219" s="126" t="s">
        <v>64</v>
      </c>
      <c r="F1219" s="126" t="s">
        <v>68</v>
      </c>
      <c r="G1219" s="111" t="s">
        <v>796</v>
      </c>
    </row>
    <row r="1220" spans="2:7">
      <c r="B1220" s="135">
        <v>840104</v>
      </c>
      <c r="C1220" s="110">
        <v>8</v>
      </c>
      <c r="D1220" s="110">
        <v>4</v>
      </c>
      <c r="E1220" s="126" t="s">
        <v>64</v>
      </c>
      <c r="F1220" s="126" t="s">
        <v>86</v>
      </c>
      <c r="G1220" s="111" t="s">
        <v>797</v>
      </c>
    </row>
    <row r="1221" spans="2:7">
      <c r="B1221" s="135">
        <v>840105</v>
      </c>
      <c r="C1221" s="110">
        <v>8</v>
      </c>
      <c r="D1221" s="110">
        <v>4</v>
      </c>
      <c r="E1221" s="126" t="s">
        <v>64</v>
      </c>
      <c r="F1221" s="126" t="s">
        <v>70</v>
      </c>
      <c r="G1221" s="111" t="s">
        <v>798</v>
      </c>
    </row>
    <row r="1222" spans="2:7">
      <c r="B1222" s="135">
        <v>840106</v>
      </c>
      <c r="C1222" s="110">
        <v>8</v>
      </c>
      <c r="D1222" s="110">
        <v>4</v>
      </c>
      <c r="E1222" s="126" t="s">
        <v>64</v>
      </c>
      <c r="F1222" s="126" t="s">
        <v>72</v>
      </c>
      <c r="G1222" s="111" t="s">
        <v>799</v>
      </c>
    </row>
    <row r="1223" spans="2:7">
      <c r="B1223" s="135">
        <v>840107</v>
      </c>
      <c r="C1223" s="110">
        <v>8</v>
      </c>
      <c r="D1223" s="110">
        <v>4</v>
      </c>
      <c r="E1223" s="126" t="s">
        <v>64</v>
      </c>
      <c r="F1223" s="126" t="s">
        <v>74</v>
      </c>
      <c r="G1223" s="111" t="s">
        <v>411</v>
      </c>
    </row>
    <row r="1224" spans="2:7">
      <c r="B1224" s="135">
        <v>840108</v>
      </c>
      <c r="C1224" s="110">
        <v>8</v>
      </c>
      <c r="D1224" s="110">
        <v>4</v>
      </c>
      <c r="E1224" s="126" t="s">
        <v>64</v>
      </c>
      <c r="F1224" s="126" t="s">
        <v>76</v>
      </c>
      <c r="G1224" s="111" t="s">
        <v>800</v>
      </c>
    </row>
    <row r="1225" spans="2:7">
      <c r="B1225" s="135">
        <v>840109</v>
      </c>
      <c r="C1225" s="110">
        <v>8</v>
      </c>
      <c r="D1225" s="110">
        <v>4</v>
      </c>
      <c r="E1225" s="126" t="s">
        <v>64</v>
      </c>
      <c r="F1225" s="126" t="s">
        <v>78</v>
      </c>
      <c r="G1225" s="111" t="s">
        <v>311</v>
      </c>
    </row>
    <row r="1226" spans="2:7">
      <c r="B1226" s="135">
        <v>840110</v>
      </c>
      <c r="C1226" s="110">
        <v>8</v>
      </c>
      <c r="D1226" s="110">
        <v>4</v>
      </c>
      <c r="E1226" s="126" t="s">
        <v>64</v>
      </c>
      <c r="F1226" s="110">
        <v>10</v>
      </c>
      <c r="G1226" s="111" t="s">
        <v>404</v>
      </c>
    </row>
    <row r="1227" spans="2:7">
      <c r="B1227" s="135">
        <v>840111</v>
      </c>
      <c r="C1227" s="110">
        <v>8</v>
      </c>
      <c r="D1227" s="110">
        <v>4</v>
      </c>
      <c r="E1227" s="126" t="s">
        <v>64</v>
      </c>
      <c r="F1227" s="110">
        <v>11</v>
      </c>
      <c r="G1227" s="111" t="s">
        <v>413</v>
      </c>
    </row>
    <row r="1228" spans="2:7">
      <c r="B1228" s="135">
        <v>840112</v>
      </c>
      <c r="C1228" s="110">
        <v>8</v>
      </c>
      <c r="D1228" s="110">
        <v>4</v>
      </c>
      <c r="E1228" s="126" t="s">
        <v>64</v>
      </c>
      <c r="F1228" s="110">
        <v>12</v>
      </c>
      <c r="G1228" s="111" t="s">
        <v>801</v>
      </c>
    </row>
    <row r="1229" spans="2:7">
      <c r="B1229" s="135">
        <v>840113</v>
      </c>
      <c r="C1229" s="110">
        <v>8</v>
      </c>
      <c r="D1229" s="110">
        <v>4</v>
      </c>
      <c r="E1229" s="126" t="s">
        <v>64</v>
      </c>
      <c r="F1229" s="110">
        <v>13</v>
      </c>
      <c r="G1229" s="111" t="s">
        <v>802</v>
      </c>
    </row>
    <row r="1230" spans="2:7">
      <c r="B1230" s="135">
        <v>840114</v>
      </c>
      <c r="C1230" s="110">
        <v>8</v>
      </c>
      <c r="D1230" s="110">
        <v>4</v>
      </c>
      <c r="E1230" s="126" t="s">
        <v>64</v>
      </c>
      <c r="F1230" s="110">
        <v>14</v>
      </c>
      <c r="G1230" s="111" t="s">
        <v>803</v>
      </c>
    </row>
    <row r="1231" spans="2:7">
      <c r="B1231" s="135">
        <v>840115</v>
      </c>
      <c r="C1231" s="110">
        <v>8</v>
      </c>
      <c r="D1231" s="110">
        <v>4</v>
      </c>
      <c r="E1231" s="126" t="s">
        <v>64</v>
      </c>
      <c r="F1231" s="110">
        <v>15</v>
      </c>
      <c r="G1231" s="111" t="s">
        <v>804</v>
      </c>
    </row>
    <row r="1232" spans="2:7">
      <c r="B1232" s="135">
        <v>840116</v>
      </c>
      <c r="C1232" s="110">
        <v>8</v>
      </c>
      <c r="D1232" s="110">
        <v>4</v>
      </c>
      <c r="E1232" s="126" t="s">
        <v>64</v>
      </c>
      <c r="F1232" s="110">
        <v>16</v>
      </c>
      <c r="G1232" s="111" t="s">
        <v>805</v>
      </c>
    </row>
    <row r="1233" spans="2:7" ht="24">
      <c r="B1233" s="135">
        <v>840117</v>
      </c>
      <c r="C1233" s="110">
        <v>8</v>
      </c>
      <c r="D1233" s="110">
        <v>4</v>
      </c>
      <c r="E1233" s="126" t="s">
        <v>64</v>
      </c>
      <c r="F1233" s="110">
        <v>17</v>
      </c>
      <c r="G1233" s="112" t="s">
        <v>806</v>
      </c>
    </row>
    <row r="1234" spans="2:7">
      <c r="B1234" s="135">
        <v>8402</v>
      </c>
      <c r="C1234" s="117">
        <v>8</v>
      </c>
      <c r="D1234" s="117">
        <v>4</v>
      </c>
      <c r="E1234" s="126" t="s">
        <v>66</v>
      </c>
      <c r="F1234" s="119"/>
      <c r="G1234" s="120" t="s">
        <v>807</v>
      </c>
    </row>
    <row r="1235" spans="2:7">
      <c r="B1235" s="135">
        <v>840201</v>
      </c>
      <c r="C1235" s="110">
        <v>8</v>
      </c>
      <c r="D1235" s="110">
        <v>4</v>
      </c>
      <c r="E1235" s="126" t="s">
        <v>66</v>
      </c>
      <c r="F1235" s="126" t="s">
        <v>64</v>
      </c>
      <c r="G1235" s="111" t="s">
        <v>808</v>
      </c>
    </row>
    <row r="1236" spans="2:7">
      <c r="B1236" s="135">
        <v>840202</v>
      </c>
      <c r="C1236" s="110">
        <v>8</v>
      </c>
      <c r="D1236" s="110">
        <v>4</v>
      </c>
      <c r="E1236" s="126" t="s">
        <v>66</v>
      </c>
      <c r="F1236" s="126" t="s">
        <v>66</v>
      </c>
      <c r="G1236" s="111" t="s">
        <v>809</v>
      </c>
    </row>
    <row r="1237" spans="2:7">
      <c r="B1237" s="135">
        <v>840203</v>
      </c>
      <c r="C1237" s="110">
        <v>8</v>
      </c>
      <c r="D1237" s="110">
        <v>4</v>
      </c>
      <c r="E1237" s="126" t="s">
        <v>66</v>
      </c>
      <c r="F1237" s="126" t="s">
        <v>68</v>
      </c>
      <c r="G1237" s="111" t="s">
        <v>810</v>
      </c>
    </row>
    <row r="1238" spans="2:7">
      <c r="B1238" s="135">
        <v>840299</v>
      </c>
      <c r="C1238" s="110">
        <v>8</v>
      </c>
      <c r="D1238" s="110">
        <v>4</v>
      </c>
      <c r="E1238" s="126" t="s">
        <v>66</v>
      </c>
      <c r="F1238" s="110">
        <v>99</v>
      </c>
      <c r="G1238" s="111" t="s">
        <v>811</v>
      </c>
    </row>
    <row r="1239" spans="2:7">
      <c r="B1239" s="135">
        <v>8403</v>
      </c>
      <c r="C1239" s="117">
        <v>8</v>
      </c>
      <c r="D1239" s="117">
        <v>4</v>
      </c>
      <c r="E1239" s="126" t="s">
        <v>68</v>
      </c>
      <c r="F1239" s="119"/>
      <c r="G1239" s="120" t="s">
        <v>812</v>
      </c>
    </row>
    <row r="1240" spans="2:7">
      <c r="B1240" s="135">
        <v>840301</v>
      </c>
      <c r="C1240" s="110">
        <v>8</v>
      </c>
      <c r="D1240" s="110">
        <v>4</v>
      </c>
      <c r="E1240" s="126" t="s">
        <v>68</v>
      </c>
      <c r="F1240" s="126" t="s">
        <v>64</v>
      </c>
      <c r="G1240" s="111" t="s">
        <v>813</v>
      </c>
    </row>
    <row r="1241" spans="2:7">
      <c r="B1241" s="135">
        <v>840302</v>
      </c>
      <c r="C1241" s="110">
        <v>8</v>
      </c>
      <c r="D1241" s="110">
        <v>4</v>
      </c>
      <c r="E1241" s="126" t="s">
        <v>68</v>
      </c>
      <c r="F1241" s="126" t="s">
        <v>66</v>
      </c>
      <c r="G1241" s="111" t="s">
        <v>814</v>
      </c>
    </row>
    <row r="1242" spans="2:7">
      <c r="B1242" s="135">
        <v>840399</v>
      </c>
      <c r="C1242" s="110">
        <v>8</v>
      </c>
      <c r="D1242" s="110">
        <v>4</v>
      </c>
      <c r="E1242" s="126" t="s">
        <v>68</v>
      </c>
      <c r="F1242" s="110">
        <v>99</v>
      </c>
      <c r="G1242" s="111" t="s">
        <v>815</v>
      </c>
    </row>
    <row r="1243" spans="2:7">
      <c r="B1243" s="135">
        <v>8404</v>
      </c>
      <c r="C1243" s="117">
        <v>8</v>
      </c>
      <c r="D1243" s="117">
        <v>4</v>
      </c>
      <c r="E1243" s="126" t="s">
        <v>86</v>
      </c>
      <c r="F1243" s="119"/>
      <c r="G1243" s="120" t="s">
        <v>816</v>
      </c>
    </row>
    <row r="1244" spans="2:7">
      <c r="B1244" s="135">
        <v>840401</v>
      </c>
      <c r="C1244" s="110">
        <v>8</v>
      </c>
      <c r="D1244" s="110">
        <v>4</v>
      </c>
      <c r="E1244" s="126" t="s">
        <v>86</v>
      </c>
      <c r="F1244" s="126" t="s">
        <v>64</v>
      </c>
      <c r="G1244" s="111" t="s">
        <v>817</v>
      </c>
    </row>
    <row r="1245" spans="2:7">
      <c r="B1245" s="135">
        <v>840402</v>
      </c>
      <c r="C1245" s="110">
        <v>8</v>
      </c>
      <c r="D1245" s="110">
        <v>4</v>
      </c>
      <c r="E1245" s="126" t="s">
        <v>86</v>
      </c>
      <c r="F1245" s="126" t="s">
        <v>66</v>
      </c>
      <c r="G1245" s="111" t="s">
        <v>818</v>
      </c>
    </row>
    <row r="1246" spans="2:7">
      <c r="B1246" s="135">
        <v>840403</v>
      </c>
      <c r="C1246" s="110">
        <v>8</v>
      </c>
      <c r="D1246" s="110">
        <v>4</v>
      </c>
      <c r="E1246" s="126" t="s">
        <v>86</v>
      </c>
      <c r="F1246" s="126" t="s">
        <v>68</v>
      </c>
      <c r="G1246" s="111" t="s">
        <v>819</v>
      </c>
    </row>
    <row r="1247" spans="2:7">
      <c r="B1247" s="135">
        <v>840404</v>
      </c>
      <c r="C1247" s="110">
        <v>8</v>
      </c>
      <c r="D1247" s="110">
        <v>4</v>
      </c>
      <c r="E1247" s="126" t="s">
        <v>86</v>
      </c>
      <c r="F1247" s="126" t="s">
        <v>86</v>
      </c>
      <c r="G1247" s="111" t="s">
        <v>820</v>
      </c>
    </row>
    <row r="1248" spans="2:7">
      <c r="B1248" s="135">
        <v>8405</v>
      </c>
      <c r="C1248" s="117">
        <v>8</v>
      </c>
      <c r="D1248" s="117">
        <v>4</v>
      </c>
      <c r="E1248" s="126" t="s">
        <v>70</v>
      </c>
      <c r="F1248" s="119"/>
      <c r="G1248" s="120" t="s">
        <v>313</v>
      </c>
    </row>
    <row r="1249" spans="2:7">
      <c r="B1249" s="135">
        <v>840512</v>
      </c>
      <c r="C1249" s="110">
        <v>8</v>
      </c>
      <c r="D1249" s="110">
        <v>4</v>
      </c>
      <c r="E1249" s="126" t="s">
        <v>70</v>
      </c>
      <c r="F1249" s="110">
        <v>12</v>
      </c>
      <c r="G1249" s="111" t="s">
        <v>415</v>
      </c>
    </row>
    <row r="1250" spans="2:7">
      <c r="B1250" s="135">
        <v>840513</v>
      </c>
      <c r="C1250" s="110">
        <v>8</v>
      </c>
      <c r="D1250" s="110">
        <v>4</v>
      </c>
      <c r="E1250" s="126" t="s">
        <v>70</v>
      </c>
      <c r="F1250" s="110">
        <v>13</v>
      </c>
      <c r="G1250" s="111" t="s">
        <v>821</v>
      </c>
    </row>
    <row r="1251" spans="2:7">
      <c r="B1251" s="135">
        <v>840514</v>
      </c>
      <c r="C1251" s="110">
        <v>8</v>
      </c>
      <c r="D1251" s="110">
        <v>4</v>
      </c>
      <c r="E1251" s="126" t="s">
        <v>70</v>
      </c>
      <c r="F1251" s="110">
        <v>14</v>
      </c>
      <c r="G1251" s="111" t="s">
        <v>416</v>
      </c>
    </row>
    <row r="1252" spans="2:7">
      <c r="B1252" s="135">
        <v>840515</v>
      </c>
      <c r="C1252" s="110">
        <v>8</v>
      </c>
      <c r="D1252" s="110">
        <v>4</v>
      </c>
      <c r="E1252" s="126" t="s">
        <v>70</v>
      </c>
      <c r="F1252" s="110">
        <v>15</v>
      </c>
      <c r="G1252" s="111" t="s">
        <v>417</v>
      </c>
    </row>
    <row r="1253" spans="2:7">
      <c r="B1253" s="135">
        <v>840599</v>
      </c>
      <c r="C1253" s="110">
        <v>8</v>
      </c>
      <c r="D1253" s="110">
        <v>4</v>
      </c>
      <c r="E1253" s="126" t="s">
        <v>70</v>
      </c>
      <c r="F1253" s="110">
        <v>99</v>
      </c>
      <c r="G1253" s="111" t="s">
        <v>822</v>
      </c>
    </row>
    <row r="1254" spans="2:7">
      <c r="B1254" s="135">
        <v>8409</v>
      </c>
      <c r="C1254" s="117">
        <v>8</v>
      </c>
      <c r="D1254" s="117">
        <v>4</v>
      </c>
      <c r="E1254" s="126" t="s">
        <v>78</v>
      </c>
      <c r="F1254" s="119"/>
      <c r="G1254" s="120" t="s">
        <v>630</v>
      </c>
    </row>
    <row r="1255" spans="2:7">
      <c r="B1255" s="135">
        <v>840901</v>
      </c>
      <c r="C1255" s="110">
        <v>8</v>
      </c>
      <c r="D1255" s="110">
        <v>4</v>
      </c>
      <c r="E1255" s="126" t="s">
        <v>78</v>
      </c>
      <c r="F1255" s="126" t="s">
        <v>64</v>
      </c>
      <c r="G1255" s="111" t="s">
        <v>403</v>
      </c>
    </row>
    <row r="1256" spans="2:7">
      <c r="B1256" s="135">
        <v>8499</v>
      </c>
      <c r="C1256" s="117">
        <v>8</v>
      </c>
      <c r="D1256" s="117">
        <v>4</v>
      </c>
      <c r="E1256" s="128">
        <v>99</v>
      </c>
      <c r="F1256" s="129"/>
      <c r="G1256" s="120" t="s">
        <v>178</v>
      </c>
    </row>
    <row r="1257" spans="2:7">
      <c r="B1257" s="135">
        <v>849901</v>
      </c>
      <c r="C1257" s="110">
        <v>8</v>
      </c>
      <c r="D1257" s="110">
        <v>4</v>
      </c>
      <c r="E1257" s="110">
        <v>99</v>
      </c>
      <c r="F1257" s="126" t="s">
        <v>64</v>
      </c>
      <c r="G1257" s="111" t="s">
        <v>823</v>
      </c>
    </row>
    <row r="1258" spans="2:7">
      <c r="B1258" s="135">
        <v>87</v>
      </c>
      <c r="C1258" s="113">
        <v>8</v>
      </c>
      <c r="D1258" s="114">
        <v>7</v>
      </c>
      <c r="E1258" s="115"/>
      <c r="F1258" s="116"/>
      <c r="G1258" s="125" t="s">
        <v>824</v>
      </c>
    </row>
    <row r="1259" spans="2:7">
      <c r="B1259" s="135">
        <v>8701</v>
      </c>
      <c r="C1259" s="117">
        <v>8</v>
      </c>
      <c r="D1259" s="117">
        <v>7</v>
      </c>
      <c r="E1259" s="126" t="s">
        <v>64</v>
      </c>
      <c r="F1259" s="119"/>
      <c r="G1259" s="120" t="s">
        <v>825</v>
      </c>
    </row>
    <row r="1260" spans="2:7">
      <c r="B1260" s="135">
        <v>870101</v>
      </c>
      <c r="C1260" s="110">
        <v>8</v>
      </c>
      <c r="D1260" s="110">
        <v>7</v>
      </c>
      <c r="E1260" s="126" t="s">
        <v>64</v>
      </c>
      <c r="F1260" s="126" t="s">
        <v>64</v>
      </c>
      <c r="G1260" s="111" t="s">
        <v>826</v>
      </c>
    </row>
    <row r="1261" spans="2:7">
      <c r="B1261" s="135">
        <v>870102</v>
      </c>
      <c r="C1261" s="110">
        <v>8</v>
      </c>
      <c r="D1261" s="110">
        <v>7</v>
      </c>
      <c r="E1261" s="126" t="s">
        <v>64</v>
      </c>
      <c r="F1261" s="126" t="s">
        <v>66</v>
      </c>
      <c r="G1261" s="111" t="s">
        <v>827</v>
      </c>
    </row>
    <row r="1262" spans="2:7">
      <c r="B1262" s="135">
        <v>870103</v>
      </c>
      <c r="C1262" s="110">
        <v>8</v>
      </c>
      <c r="D1262" s="110">
        <v>7</v>
      </c>
      <c r="E1262" s="126" t="s">
        <v>64</v>
      </c>
      <c r="F1262" s="126" t="s">
        <v>68</v>
      </c>
      <c r="G1262" s="111" t="s">
        <v>828</v>
      </c>
    </row>
    <row r="1263" spans="2:7">
      <c r="B1263" s="135">
        <v>870104</v>
      </c>
      <c r="C1263" s="110">
        <v>8</v>
      </c>
      <c r="D1263" s="110">
        <v>7</v>
      </c>
      <c r="E1263" s="126" t="s">
        <v>64</v>
      </c>
      <c r="F1263" s="126" t="s">
        <v>86</v>
      </c>
      <c r="G1263" s="111" t="s">
        <v>829</v>
      </c>
    </row>
    <row r="1264" spans="2:7">
      <c r="B1264" s="135">
        <v>870105</v>
      </c>
      <c r="C1264" s="110">
        <v>8</v>
      </c>
      <c r="D1264" s="110">
        <v>7</v>
      </c>
      <c r="E1264" s="126" t="s">
        <v>64</v>
      </c>
      <c r="F1264" s="126" t="s">
        <v>70</v>
      </c>
      <c r="G1264" s="111" t="s">
        <v>830</v>
      </c>
    </row>
    <row r="1265" spans="2:7">
      <c r="B1265" s="135">
        <v>870106</v>
      </c>
      <c r="C1265" s="110">
        <v>8</v>
      </c>
      <c r="D1265" s="110">
        <v>7</v>
      </c>
      <c r="E1265" s="126" t="s">
        <v>64</v>
      </c>
      <c r="F1265" s="126" t="s">
        <v>72</v>
      </c>
      <c r="G1265" s="111" t="s">
        <v>831</v>
      </c>
    </row>
    <row r="1266" spans="2:7">
      <c r="B1266" s="135">
        <v>870107</v>
      </c>
      <c r="C1266" s="110">
        <v>8</v>
      </c>
      <c r="D1266" s="110">
        <v>7</v>
      </c>
      <c r="E1266" s="126" t="s">
        <v>64</v>
      </c>
      <c r="F1266" s="126" t="s">
        <v>74</v>
      </c>
      <c r="G1266" s="111" t="s">
        <v>832</v>
      </c>
    </row>
    <row r="1267" spans="2:7">
      <c r="B1267" s="135">
        <v>870108</v>
      </c>
      <c r="C1267" s="110">
        <v>8</v>
      </c>
      <c r="D1267" s="110">
        <v>7</v>
      </c>
      <c r="E1267" s="126" t="s">
        <v>64</v>
      </c>
      <c r="F1267" s="126" t="s">
        <v>76</v>
      </c>
      <c r="G1267" s="111" t="s">
        <v>833</v>
      </c>
    </row>
    <row r="1268" spans="2:7">
      <c r="B1268" s="135">
        <v>870198</v>
      </c>
      <c r="C1268" s="110">
        <v>8</v>
      </c>
      <c r="D1268" s="110">
        <v>7</v>
      </c>
      <c r="E1268" s="126" t="s">
        <v>64</v>
      </c>
      <c r="F1268" s="110">
        <v>98</v>
      </c>
      <c r="G1268" s="111" t="s">
        <v>834</v>
      </c>
    </row>
    <row r="1269" spans="2:7">
      <c r="B1269" s="135">
        <v>870199</v>
      </c>
      <c r="C1269" s="110">
        <v>8</v>
      </c>
      <c r="D1269" s="110">
        <v>7</v>
      </c>
      <c r="E1269" s="126" t="s">
        <v>64</v>
      </c>
      <c r="F1269" s="110">
        <v>99</v>
      </c>
      <c r="G1269" s="111" t="s">
        <v>835</v>
      </c>
    </row>
    <row r="1270" spans="2:7">
      <c r="B1270" s="135">
        <v>8702</v>
      </c>
      <c r="C1270" s="117">
        <v>8</v>
      </c>
      <c r="D1270" s="117">
        <v>7</v>
      </c>
      <c r="E1270" s="126" t="s">
        <v>66</v>
      </c>
      <c r="F1270" s="119"/>
      <c r="G1270" s="120" t="s">
        <v>836</v>
      </c>
    </row>
    <row r="1271" spans="2:7">
      <c r="B1271" s="135">
        <v>870201</v>
      </c>
      <c r="C1271" s="110">
        <v>8</v>
      </c>
      <c r="D1271" s="110">
        <v>7</v>
      </c>
      <c r="E1271" s="126" t="s">
        <v>66</v>
      </c>
      <c r="F1271" s="126" t="s">
        <v>64</v>
      </c>
      <c r="G1271" s="111" t="s">
        <v>558</v>
      </c>
    </row>
    <row r="1272" spans="2:7">
      <c r="B1272" s="135">
        <v>870202</v>
      </c>
      <c r="C1272" s="110">
        <v>8</v>
      </c>
      <c r="D1272" s="110">
        <v>7</v>
      </c>
      <c r="E1272" s="126" t="s">
        <v>66</v>
      </c>
      <c r="F1272" s="126" t="s">
        <v>66</v>
      </c>
      <c r="G1272" s="111" t="s">
        <v>474</v>
      </c>
    </row>
    <row r="1273" spans="2:7">
      <c r="B1273" s="135">
        <v>870203</v>
      </c>
      <c r="C1273" s="110">
        <v>8</v>
      </c>
      <c r="D1273" s="110">
        <v>7</v>
      </c>
      <c r="E1273" s="126" t="s">
        <v>66</v>
      </c>
      <c r="F1273" s="126" t="s">
        <v>68</v>
      </c>
      <c r="G1273" s="111" t="s">
        <v>475</v>
      </c>
    </row>
    <row r="1274" spans="2:7">
      <c r="B1274" s="135">
        <v>870204</v>
      </c>
      <c r="C1274" s="110">
        <v>8</v>
      </c>
      <c r="D1274" s="110">
        <v>7</v>
      </c>
      <c r="E1274" s="126" t="s">
        <v>66</v>
      </c>
      <c r="F1274" s="126" t="s">
        <v>86</v>
      </c>
      <c r="G1274" s="111" t="s">
        <v>837</v>
      </c>
    </row>
    <row r="1275" spans="2:7">
      <c r="B1275" s="135">
        <v>870205</v>
      </c>
      <c r="C1275" s="110">
        <v>8</v>
      </c>
      <c r="D1275" s="110">
        <v>7</v>
      </c>
      <c r="E1275" s="126" t="s">
        <v>66</v>
      </c>
      <c r="F1275" s="126" t="s">
        <v>70</v>
      </c>
      <c r="G1275" s="111" t="s">
        <v>477</v>
      </c>
    </row>
    <row r="1276" spans="2:7">
      <c r="B1276" s="135">
        <v>870206</v>
      </c>
      <c r="C1276" s="110">
        <v>8</v>
      </c>
      <c r="D1276" s="110">
        <v>7</v>
      </c>
      <c r="E1276" s="126" t="s">
        <v>66</v>
      </c>
      <c r="F1276" s="126" t="s">
        <v>72</v>
      </c>
      <c r="G1276" s="111" t="s">
        <v>478</v>
      </c>
    </row>
    <row r="1277" spans="2:7">
      <c r="B1277" s="135">
        <v>870207</v>
      </c>
      <c r="C1277" s="110">
        <v>8</v>
      </c>
      <c r="D1277" s="110">
        <v>7</v>
      </c>
      <c r="E1277" s="126" t="s">
        <v>66</v>
      </c>
      <c r="F1277" s="126" t="s">
        <v>74</v>
      </c>
      <c r="G1277" s="111" t="s">
        <v>559</v>
      </c>
    </row>
    <row r="1278" spans="2:7">
      <c r="B1278" s="135">
        <v>870211</v>
      </c>
      <c r="C1278" s="110">
        <v>8</v>
      </c>
      <c r="D1278" s="110">
        <v>7</v>
      </c>
      <c r="E1278" s="126" t="s">
        <v>66</v>
      </c>
      <c r="F1278" s="110">
        <v>11</v>
      </c>
      <c r="G1278" s="111" t="s">
        <v>838</v>
      </c>
    </row>
    <row r="1279" spans="2:7">
      <c r="B1279" s="135">
        <v>870213</v>
      </c>
      <c r="C1279" s="110">
        <v>8</v>
      </c>
      <c r="D1279" s="110">
        <v>7</v>
      </c>
      <c r="E1279" s="126" t="s">
        <v>66</v>
      </c>
      <c r="F1279" s="110">
        <v>13</v>
      </c>
      <c r="G1279" s="111" t="s">
        <v>839</v>
      </c>
    </row>
    <row r="1280" spans="2:7">
      <c r="B1280" s="135">
        <v>870215</v>
      </c>
      <c r="C1280" s="110">
        <v>8</v>
      </c>
      <c r="D1280" s="110">
        <v>7</v>
      </c>
      <c r="E1280" s="126" t="s">
        <v>66</v>
      </c>
      <c r="F1280" s="110">
        <v>15</v>
      </c>
      <c r="G1280" s="111" t="s">
        <v>840</v>
      </c>
    </row>
    <row r="1281" spans="2:7">
      <c r="B1281" s="135">
        <v>8703</v>
      </c>
      <c r="C1281" s="117">
        <v>8</v>
      </c>
      <c r="D1281" s="117">
        <v>7</v>
      </c>
      <c r="E1281" s="126" t="s">
        <v>68</v>
      </c>
      <c r="F1281" s="119"/>
      <c r="G1281" s="120" t="s">
        <v>841</v>
      </c>
    </row>
    <row r="1282" spans="2:7">
      <c r="B1282" s="135">
        <v>870301</v>
      </c>
      <c r="C1282" s="110">
        <v>8</v>
      </c>
      <c r="D1282" s="110">
        <v>7</v>
      </c>
      <c r="E1282" s="126" t="s">
        <v>68</v>
      </c>
      <c r="F1282" s="126" t="s">
        <v>64</v>
      </c>
      <c r="G1282" s="111" t="s">
        <v>826</v>
      </c>
    </row>
    <row r="1283" spans="2:7">
      <c r="B1283" s="135">
        <v>870302</v>
      </c>
      <c r="C1283" s="110">
        <v>8</v>
      </c>
      <c r="D1283" s="110">
        <v>7</v>
      </c>
      <c r="E1283" s="126" t="s">
        <v>68</v>
      </c>
      <c r="F1283" s="126" t="s">
        <v>66</v>
      </c>
      <c r="G1283" s="111" t="s">
        <v>827</v>
      </c>
    </row>
    <row r="1284" spans="2:7">
      <c r="B1284" s="135">
        <v>870304</v>
      </c>
      <c r="C1284" s="110">
        <v>8</v>
      </c>
      <c r="D1284" s="110">
        <v>7</v>
      </c>
      <c r="E1284" s="126" t="s">
        <v>68</v>
      </c>
      <c r="F1284" s="126" t="s">
        <v>86</v>
      </c>
      <c r="G1284" s="111" t="s">
        <v>829</v>
      </c>
    </row>
    <row r="1285" spans="2:7">
      <c r="B1285" s="135">
        <v>870306</v>
      </c>
      <c r="C1285" s="110">
        <v>8</v>
      </c>
      <c r="D1285" s="110">
        <v>7</v>
      </c>
      <c r="E1285" s="126" t="s">
        <v>68</v>
      </c>
      <c r="F1285" s="126" t="s">
        <v>72</v>
      </c>
      <c r="G1285" s="111" t="s">
        <v>831</v>
      </c>
    </row>
    <row r="1286" spans="2:7">
      <c r="B1286" s="135">
        <v>870307</v>
      </c>
      <c r="C1286" s="110">
        <v>8</v>
      </c>
      <c r="D1286" s="110">
        <v>7</v>
      </c>
      <c r="E1286" s="126" t="s">
        <v>68</v>
      </c>
      <c r="F1286" s="126" t="s">
        <v>74</v>
      </c>
      <c r="G1286" s="111" t="s">
        <v>832</v>
      </c>
    </row>
    <row r="1287" spans="2:7">
      <c r="B1287" s="135">
        <v>870309</v>
      </c>
      <c r="C1287" s="110">
        <v>8</v>
      </c>
      <c r="D1287" s="110">
        <v>7</v>
      </c>
      <c r="E1287" s="126" t="s">
        <v>68</v>
      </c>
      <c r="F1287" s="126" t="s">
        <v>78</v>
      </c>
      <c r="G1287" s="111" t="s">
        <v>842</v>
      </c>
    </row>
    <row r="1288" spans="2:7">
      <c r="B1288" s="135">
        <v>870398</v>
      </c>
      <c r="C1288" s="110">
        <v>8</v>
      </c>
      <c r="D1288" s="110">
        <v>7</v>
      </c>
      <c r="E1288" s="126" t="s">
        <v>68</v>
      </c>
      <c r="F1288" s="110">
        <v>98</v>
      </c>
      <c r="G1288" s="111" t="s">
        <v>834</v>
      </c>
    </row>
    <row r="1289" spans="2:7">
      <c r="B1289" s="135">
        <v>870399</v>
      </c>
      <c r="C1289" s="110">
        <v>8</v>
      </c>
      <c r="D1289" s="110">
        <v>7</v>
      </c>
      <c r="E1289" s="126" t="s">
        <v>68</v>
      </c>
      <c r="F1289" s="110">
        <v>99</v>
      </c>
      <c r="G1289" s="111" t="s">
        <v>835</v>
      </c>
    </row>
    <row r="1290" spans="2:7">
      <c r="B1290" s="135">
        <v>8799</v>
      </c>
      <c r="C1290" s="117">
        <v>8</v>
      </c>
      <c r="D1290" s="117">
        <v>7</v>
      </c>
      <c r="E1290" s="128">
        <v>99</v>
      </c>
      <c r="F1290" s="129"/>
      <c r="G1290" s="120" t="s">
        <v>178</v>
      </c>
    </row>
    <row r="1291" spans="2:7">
      <c r="B1291" s="135">
        <v>879901</v>
      </c>
      <c r="C1291" s="110">
        <v>8</v>
      </c>
      <c r="D1291" s="110">
        <v>7</v>
      </c>
      <c r="E1291" s="110">
        <v>99</v>
      </c>
      <c r="F1291" s="126" t="s">
        <v>64</v>
      </c>
      <c r="G1291" s="111" t="s">
        <v>843</v>
      </c>
    </row>
    <row r="1292" spans="2:7">
      <c r="B1292" s="135">
        <v>88</v>
      </c>
      <c r="C1292" s="113">
        <v>8</v>
      </c>
      <c r="D1292" s="114">
        <v>8</v>
      </c>
      <c r="E1292" s="115"/>
      <c r="F1292" s="116"/>
      <c r="G1292" s="125" t="s">
        <v>844</v>
      </c>
    </row>
    <row r="1293" spans="2:7">
      <c r="B1293" s="135">
        <v>8801</v>
      </c>
      <c r="C1293" s="117">
        <v>8</v>
      </c>
      <c r="D1293" s="117">
        <v>8</v>
      </c>
      <c r="E1293" s="126" t="s">
        <v>64</v>
      </c>
      <c r="F1293" s="119"/>
      <c r="G1293" s="120" t="s">
        <v>845</v>
      </c>
    </row>
    <row r="1294" spans="2:7">
      <c r="B1294" s="135">
        <v>880101</v>
      </c>
      <c r="C1294" s="110">
        <v>8</v>
      </c>
      <c r="D1294" s="110">
        <v>8</v>
      </c>
      <c r="E1294" s="126" t="s">
        <v>64</v>
      </c>
      <c r="F1294" s="126" t="s">
        <v>64</v>
      </c>
      <c r="G1294" s="111" t="s">
        <v>473</v>
      </c>
    </row>
    <row r="1295" spans="2:7">
      <c r="B1295" s="135">
        <v>880102</v>
      </c>
      <c r="C1295" s="110">
        <v>8</v>
      </c>
      <c r="D1295" s="110">
        <v>8</v>
      </c>
      <c r="E1295" s="126" t="s">
        <v>64</v>
      </c>
      <c r="F1295" s="126" t="s">
        <v>66</v>
      </c>
      <c r="G1295" s="111" t="s">
        <v>474</v>
      </c>
    </row>
    <row r="1296" spans="2:7">
      <c r="B1296" s="135">
        <v>880103</v>
      </c>
      <c r="C1296" s="110">
        <v>8</v>
      </c>
      <c r="D1296" s="110">
        <v>8</v>
      </c>
      <c r="E1296" s="126" t="s">
        <v>64</v>
      </c>
      <c r="F1296" s="126" t="s">
        <v>68</v>
      </c>
      <c r="G1296" s="111" t="s">
        <v>475</v>
      </c>
    </row>
    <row r="1297" spans="2:7">
      <c r="B1297" s="135">
        <v>880104</v>
      </c>
      <c r="C1297" s="110">
        <v>8</v>
      </c>
      <c r="D1297" s="110">
        <v>8</v>
      </c>
      <c r="E1297" s="126" t="s">
        <v>64</v>
      </c>
      <c r="F1297" s="126" t="s">
        <v>86</v>
      </c>
      <c r="G1297" s="111" t="s">
        <v>476</v>
      </c>
    </row>
    <row r="1298" spans="2:7">
      <c r="B1298" s="135">
        <v>880105</v>
      </c>
      <c r="C1298" s="110">
        <v>8</v>
      </c>
      <c r="D1298" s="110">
        <v>8</v>
      </c>
      <c r="E1298" s="126" t="s">
        <v>64</v>
      </c>
      <c r="F1298" s="126" t="s">
        <v>70</v>
      </c>
      <c r="G1298" s="111" t="s">
        <v>477</v>
      </c>
    </row>
    <row r="1299" spans="2:7">
      <c r="B1299" s="135">
        <v>880106</v>
      </c>
      <c r="C1299" s="110">
        <v>8</v>
      </c>
      <c r="D1299" s="110">
        <v>8</v>
      </c>
      <c r="E1299" s="126" t="s">
        <v>64</v>
      </c>
      <c r="F1299" s="126" t="s">
        <v>72</v>
      </c>
      <c r="G1299" s="111" t="s">
        <v>478</v>
      </c>
    </row>
    <row r="1300" spans="2:7">
      <c r="B1300" s="135">
        <v>880108</v>
      </c>
      <c r="C1300" s="110">
        <v>8</v>
      </c>
      <c r="D1300" s="110">
        <v>8</v>
      </c>
      <c r="E1300" s="126" t="s">
        <v>64</v>
      </c>
      <c r="F1300" s="126" t="s">
        <v>76</v>
      </c>
      <c r="G1300" s="111" t="s">
        <v>846</v>
      </c>
    </row>
    <row r="1301" spans="2:7">
      <c r="B1301" s="135">
        <v>880110</v>
      </c>
      <c r="C1301" s="110">
        <v>8</v>
      </c>
      <c r="D1301" s="110">
        <v>8</v>
      </c>
      <c r="E1301" s="126" t="s">
        <v>64</v>
      </c>
      <c r="F1301" s="110">
        <v>10</v>
      </c>
      <c r="G1301" s="111" t="s">
        <v>481</v>
      </c>
    </row>
    <row r="1302" spans="2:7">
      <c r="B1302" s="135">
        <v>880111</v>
      </c>
      <c r="C1302" s="110">
        <v>8</v>
      </c>
      <c r="D1302" s="110">
        <v>8</v>
      </c>
      <c r="E1302" s="126" t="s">
        <v>64</v>
      </c>
      <c r="F1302" s="110">
        <v>11</v>
      </c>
      <c r="G1302" s="111" t="s">
        <v>476</v>
      </c>
    </row>
    <row r="1303" spans="2:7">
      <c r="B1303" s="135">
        <v>880112</v>
      </c>
      <c r="C1303" s="110">
        <v>8</v>
      </c>
      <c r="D1303" s="110">
        <v>8</v>
      </c>
      <c r="E1303" s="126" t="s">
        <v>64</v>
      </c>
      <c r="F1303" s="110">
        <v>12</v>
      </c>
      <c r="G1303" s="134" t="s">
        <v>847</v>
      </c>
    </row>
    <row r="1304" spans="2:7">
      <c r="B1304" s="135">
        <v>880113</v>
      </c>
      <c r="C1304" s="110">
        <v>8</v>
      </c>
      <c r="D1304" s="110">
        <v>8</v>
      </c>
      <c r="E1304" s="126" t="s">
        <v>64</v>
      </c>
      <c r="F1304" s="110">
        <v>13</v>
      </c>
      <c r="G1304" s="111" t="s">
        <v>848</v>
      </c>
    </row>
    <row r="1305" spans="2:7">
      <c r="B1305" s="135">
        <v>8802</v>
      </c>
      <c r="C1305" s="117">
        <v>8</v>
      </c>
      <c r="D1305" s="117">
        <v>8</v>
      </c>
      <c r="E1305" s="126" t="s">
        <v>66</v>
      </c>
      <c r="F1305" s="119"/>
      <c r="G1305" s="120" t="s">
        <v>849</v>
      </c>
    </row>
    <row r="1306" spans="2:7">
      <c r="B1306" s="135">
        <v>880203</v>
      </c>
      <c r="C1306" s="110">
        <v>8</v>
      </c>
      <c r="D1306" s="110">
        <v>8</v>
      </c>
      <c r="E1306" s="126" t="s">
        <v>66</v>
      </c>
      <c r="F1306" s="126" t="s">
        <v>68</v>
      </c>
      <c r="G1306" s="111" t="s">
        <v>439</v>
      </c>
    </row>
    <row r="1307" spans="2:7">
      <c r="B1307" s="135">
        <v>880204</v>
      </c>
      <c r="C1307" s="110">
        <v>8</v>
      </c>
      <c r="D1307" s="110">
        <v>8</v>
      </c>
      <c r="E1307" s="126" t="s">
        <v>66</v>
      </c>
      <c r="F1307" s="126" t="s">
        <v>86</v>
      </c>
      <c r="G1307" s="111" t="s">
        <v>484</v>
      </c>
    </row>
    <row r="1308" spans="2:7" ht="36">
      <c r="B1308" s="135">
        <v>880205</v>
      </c>
      <c r="C1308" s="110">
        <v>8</v>
      </c>
      <c r="D1308" s="110">
        <v>8</v>
      </c>
      <c r="E1308" s="126" t="s">
        <v>66</v>
      </c>
      <c r="F1308" s="126" t="s">
        <v>70</v>
      </c>
      <c r="G1308" s="112" t="s">
        <v>850</v>
      </c>
    </row>
    <row r="1309" spans="2:7">
      <c r="B1309" s="135">
        <v>8804</v>
      </c>
      <c r="C1309" s="117">
        <v>8</v>
      </c>
      <c r="D1309" s="117">
        <v>8</v>
      </c>
      <c r="E1309" s="126" t="s">
        <v>86</v>
      </c>
      <c r="F1309" s="119"/>
      <c r="G1309" s="120" t="s">
        <v>492</v>
      </c>
    </row>
    <row r="1310" spans="2:7">
      <c r="B1310" s="135">
        <v>880401</v>
      </c>
      <c r="C1310" s="110">
        <v>8</v>
      </c>
      <c r="D1310" s="110">
        <v>8</v>
      </c>
      <c r="E1310" s="126" t="s">
        <v>86</v>
      </c>
      <c r="F1310" s="126" t="s">
        <v>64</v>
      </c>
      <c r="G1310" s="111" t="s">
        <v>851</v>
      </c>
    </row>
    <row r="1311" spans="2:7">
      <c r="B1311" s="135">
        <v>880402</v>
      </c>
      <c r="C1311" s="110">
        <v>8</v>
      </c>
      <c r="D1311" s="110">
        <v>8</v>
      </c>
      <c r="E1311" s="126" t="s">
        <v>86</v>
      </c>
      <c r="F1311" s="126" t="s">
        <v>66</v>
      </c>
      <c r="G1311" s="111" t="s">
        <v>852</v>
      </c>
    </row>
    <row r="1312" spans="2:7">
      <c r="B1312" s="135">
        <v>880408</v>
      </c>
      <c r="C1312" s="110">
        <v>8</v>
      </c>
      <c r="D1312" s="110">
        <v>8</v>
      </c>
      <c r="E1312" s="126" t="s">
        <v>86</v>
      </c>
      <c r="F1312" s="126" t="s">
        <v>76</v>
      </c>
      <c r="G1312" s="111" t="s">
        <v>500</v>
      </c>
    </row>
    <row r="1313" spans="2:7">
      <c r="B1313" s="135">
        <v>880499</v>
      </c>
      <c r="C1313" s="110">
        <v>8</v>
      </c>
      <c r="D1313" s="110">
        <v>8</v>
      </c>
      <c r="E1313" s="126" t="s">
        <v>86</v>
      </c>
      <c r="F1313" s="110">
        <v>99</v>
      </c>
      <c r="G1313" s="111" t="s">
        <v>853</v>
      </c>
    </row>
    <row r="1314" spans="2:7" ht="24">
      <c r="B1314" s="135">
        <v>8806</v>
      </c>
      <c r="C1314" s="117">
        <v>8</v>
      </c>
      <c r="D1314" s="117">
        <v>8</v>
      </c>
      <c r="E1314" s="126" t="s">
        <v>72</v>
      </c>
      <c r="F1314" s="119"/>
      <c r="G1314" s="120" t="s">
        <v>854</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DIVISIÓN PRESUPUESTO</vt:lpstr>
      <vt:lpstr>PRODUCTOS Y ACTIVIDADES</vt:lpstr>
      <vt:lpstr>PROGRAMACIÓN 2019</vt:lpstr>
      <vt:lpstr>SUSTENTO_INGRESOS</vt:lpstr>
      <vt:lpstr>Clasificador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PLANIF</cp:lastModifiedBy>
  <dcterms:created xsi:type="dcterms:W3CDTF">2017-07-11T19:46:44Z</dcterms:created>
  <dcterms:modified xsi:type="dcterms:W3CDTF">2019-04-03T23:07:45Z</dcterms:modified>
</cp:coreProperties>
</file>